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<sst xmlns="http://schemas.openxmlformats.org/spreadsheetml/2006/main" count="35" uniqueCount="27">
  <si>
    <t>附件1：</t>
  </si>
  <si>
    <t>2019年城乡义务教育经费保障机制改革中央和省级资金分配表</t>
  </si>
  <si>
    <t>单位：万元</t>
  </si>
  <si>
    <t>市州</t>
  </si>
  <si>
    <t>市辖区</t>
  </si>
  <si>
    <t>提前下达2019年城乡义务教育经费保障机制改革中央和省级资金（万元）</t>
  </si>
  <si>
    <t>总计</t>
  </si>
  <si>
    <t>公用经费补助资金</t>
  </si>
  <si>
    <t>家庭经济困难寄宿生生活补助资金</t>
  </si>
  <si>
    <t>校舍维修改造资金(日常维修和抗震加固部分）</t>
  </si>
  <si>
    <t>合计</t>
  </si>
  <si>
    <t>中央</t>
  </si>
  <si>
    <t>省级</t>
  </si>
  <si>
    <t>小计</t>
  </si>
  <si>
    <t>永州市</t>
  </si>
  <si>
    <t>市本级及所辖区小计</t>
  </si>
  <si>
    <t>市本级小计</t>
  </si>
  <si>
    <t>蘋洲小学</t>
  </si>
  <si>
    <t>特殊教育学校</t>
  </si>
  <si>
    <t>柳子中学</t>
  </si>
  <si>
    <t>映山小学</t>
  </si>
  <si>
    <t>李达中学</t>
  </si>
  <si>
    <t>体育学校</t>
  </si>
  <si>
    <t>零陵区</t>
  </si>
  <si>
    <t>冷水滩区</t>
  </si>
  <si>
    <t>金洞管理区</t>
  </si>
  <si>
    <t>回龙圩管理区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</si>
</sst>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0_);[Red]\(0.00\)"/>
  </numFmts>
  <fonts count="46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宋体"/>
      <family val="0"/>
    </font>
    <font>
      <sz val="10"/>
      <name val="方正小标宋_GBK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33" borderId="11" xfId="64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5" fillId="33" borderId="11" xfId="64" applyFont="1" applyFill="1" applyBorder="1" applyAlignment="1">
      <alignment horizontal="center" vertical="center"/>
      <protection/>
    </xf>
    <xf numFmtId="177" fontId="5" fillId="0" borderId="11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4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workbookViewId="0" topLeftCell="A1">
      <selection activeCell="L5" sqref="L5:N5"/>
    </sheetView>
  </sheetViews>
  <sheetFormatPr defaultColWidth="9.00390625" defaultRowHeight="14.25"/>
  <cols>
    <col min="1" max="1" width="7.50390625" style="1" customWidth="1"/>
    <col min="2" max="2" width="11.125" style="1" customWidth="1"/>
    <col min="3" max="14" width="8.25390625" style="2" customWidth="1"/>
    <col min="15" max="16384" width="9.00390625" style="1" customWidth="1"/>
  </cols>
  <sheetData>
    <row r="1" spans="1:14" s="1" customFormat="1" ht="29.25" customHeight="1">
      <c r="A1" s="3" t="s">
        <v>0</v>
      </c>
      <c r="B1" s="3"/>
      <c r="C1" s="4"/>
      <c r="D1" s="5"/>
      <c r="E1" s="5"/>
      <c r="F1" s="6"/>
      <c r="G1" s="2"/>
      <c r="H1" s="2"/>
      <c r="I1" s="6"/>
      <c r="J1" s="2"/>
      <c r="K1" s="2"/>
      <c r="L1" s="6"/>
      <c r="M1" s="2"/>
      <c r="N1" s="2"/>
    </row>
    <row r="2" spans="2:14" s="1" customFormat="1" ht="24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s="1" customFormat="1" ht="22.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28" t="s">
        <v>2</v>
      </c>
      <c r="N3" s="28"/>
    </row>
    <row r="4" spans="1:14" s="1" customFormat="1" ht="20.25" customHeight="1">
      <c r="A4" s="10" t="s">
        <v>3</v>
      </c>
      <c r="B4" s="11" t="s">
        <v>4</v>
      </c>
      <c r="C4" s="12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5"/>
    </row>
    <row r="5" spans="1:14" s="1" customFormat="1" ht="24.75" customHeight="1">
      <c r="A5" s="10"/>
      <c r="B5" s="14"/>
      <c r="C5" s="12" t="s">
        <v>6</v>
      </c>
      <c r="D5" s="13"/>
      <c r="E5" s="15"/>
      <c r="F5" s="16" t="s">
        <v>7</v>
      </c>
      <c r="G5" s="17"/>
      <c r="H5" s="17"/>
      <c r="I5" s="16" t="s">
        <v>8</v>
      </c>
      <c r="J5" s="17"/>
      <c r="K5" s="17"/>
      <c r="L5" s="10" t="s">
        <v>9</v>
      </c>
      <c r="M5" s="10"/>
      <c r="N5" s="10"/>
    </row>
    <row r="6" spans="1:14" s="1" customFormat="1" ht="14.25">
      <c r="A6" s="10"/>
      <c r="B6" s="18"/>
      <c r="C6" s="19" t="s">
        <v>10</v>
      </c>
      <c r="D6" s="19" t="s">
        <v>11</v>
      </c>
      <c r="E6" s="19" t="s">
        <v>12</v>
      </c>
      <c r="F6" s="10" t="s">
        <v>13</v>
      </c>
      <c r="G6" s="10" t="s">
        <v>11</v>
      </c>
      <c r="H6" s="10" t="s">
        <v>12</v>
      </c>
      <c r="I6" s="10" t="s">
        <v>13</v>
      </c>
      <c r="J6" s="10" t="s">
        <v>11</v>
      </c>
      <c r="K6" s="10" t="s">
        <v>12</v>
      </c>
      <c r="L6" s="10" t="s">
        <v>13</v>
      </c>
      <c r="M6" s="10" t="s">
        <v>11</v>
      </c>
      <c r="N6" s="10" t="s">
        <v>12</v>
      </c>
    </row>
    <row r="7" spans="1:14" s="1" customFormat="1" ht="24" customHeight="1">
      <c r="A7" s="20" t="s">
        <v>14</v>
      </c>
      <c r="B7" s="21" t="s">
        <v>15</v>
      </c>
      <c r="C7" s="22">
        <f>D7+E7</f>
        <v>9622</v>
      </c>
      <c r="D7" s="22">
        <f>G7+J7+M7</f>
        <v>7726</v>
      </c>
      <c r="E7" s="22">
        <f>H7+K7+N7</f>
        <v>1896</v>
      </c>
      <c r="F7" s="22">
        <f>G7+H7</f>
        <v>8023</v>
      </c>
      <c r="G7" s="22">
        <f>SUM(G8,G15:G18)</f>
        <v>6537</v>
      </c>
      <c r="H7" s="22">
        <f>SUM(H8,H15:H18)</f>
        <v>1486</v>
      </c>
      <c r="I7" s="22">
        <f>J7+K7</f>
        <v>328</v>
      </c>
      <c r="J7" s="22">
        <f>SUM(J8,J15:J18)</f>
        <v>232</v>
      </c>
      <c r="K7" s="22">
        <f>SUM(K8,K15:K18)</f>
        <v>96</v>
      </c>
      <c r="L7" s="22">
        <f>M7+N7</f>
        <v>1271</v>
      </c>
      <c r="M7" s="22">
        <f>SUM(M8,M15:M18)</f>
        <v>957</v>
      </c>
      <c r="N7" s="22">
        <f>SUM(N8,N15:N18)</f>
        <v>314</v>
      </c>
    </row>
    <row r="8" spans="1:14" s="1" customFormat="1" ht="24" customHeight="1">
      <c r="A8" s="20"/>
      <c r="B8" s="21" t="s">
        <v>16</v>
      </c>
      <c r="C8" s="23">
        <f>D8+E8</f>
        <v>1017.8799999999999</v>
      </c>
      <c r="D8" s="23">
        <f>G8+J8+M8</f>
        <v>826.8299999999999</v>
      </c>
      <c r="E8" s="23">
        <f>H8+K8+N8</f>
        <v>191.04999999999998</v>
      </c>
      <c r="F8" s="23">
        <f>G8+H8</f>
        <v>821.4499999999999</v>
      </c>
      <c r="G8" s="23">
        <f>SUM(G9:G14)</f>
        <v>663.43</v>
      </c>
      <c r="H8" s="23">
        <f>SUM(H9:H14)</f>
        <v>158.01999999999998</v>
      </c>
      <c r="I8" s="23">
        <f>J8+K8</f>
        <v>42.72</v>
      </c>
      <c r="J8" s="23">
        <f>SUM(J9:J14)</f>
        <v>30.08</v>
      </c>
      <c r="K8" s="23">
        <f>SUM(K9:K14)</f>
        <v>12.64</v>
      </c>
      <c r="L8" s="23">
        <f>M8+N8</f>
        <v>153.71</v>
      </c>
      <c r="M8" s="23">
        <f>SUM(M9:M14)</f>
        <v>133.32</v>
      </c>
      <c r="N8" s="23">
        <f>SUM(N9:N14)</f>
        <v>20.390000000000004</v>
      </c>
    </row>
    <row r="9" spans="1:14" s="1" customFormat="1" ht="24" customHeight="1">
      <c r="A9" s="20"/>
      <c r="B9" s="21" t="s">
        <v>17</v>
      </c>
      <c r="C9" s="23">
        <f aca="true" t="shared" si="0" ref="C9:C18">D9+E9</f>
        <v>117.16</v>
      </c>
      <c r="D9" s="23">
        <f aca="true" t="shared" si="1" ref="D9:D18">G9+J9+M9</f>
        <v>93.44999999999999</v>
      </c>
      <c r="E9" s="23">
        <f aca="true" t="shared" si="2" ref="E9:E18">H9+K9+N9</f>
        <v>23.71</v>
      </c>
      <c r="F9" s="23">
        <f aca="true" t="shared" si="3" ref="F9:F18">G9+H9</f>
        <v>95.31</v>
      </c>
      <c r="G9" s="23">
        <v>75.24</v>
      </c>
      <c r="H9" s="23">
        <v>20.07</v>
      </c>
      <c r="I9" s="23">
        <f aca="true" t="shared" si="4" ref="I9:I18">J9+K9</f>
        <v>0</v>
      </c>
      <c r="J9" s="23"/>
      <c r="K9" s="23"/>
      <c r="L9" s="23">
        <f aca="true" t="shared" si="5" ref="L9:L18">M9+N9</f>
        <v>21.85</v>
      </c>
      <c r="M9" s="23">
        <v>18.21</v>
      </c>
      <c r="N9" s="23">
        <v>3.64</v>
      </c>
    </row>
    <row r="10" spans="1:14" s="1" customFormat="1" ht="24" customHeight="1">
      <c r="A10" s="20"/>
      <c r="B10" s="21" t="s">
        <v>18</v>
      </c>
      <c r="C10" s="23">
        <f t="shared" si="0"/>
        <v>108.89000000000001</v>
      </c>
      <c r="D10" s="23">
        <f t="shared" si="1"/>
        <v>103.49000000000001</v>
      </c>
      <c r="E10" s="23">
        <f t="shared" si="2"/>
        <v>5.4</v>
      </c>
      <c r="F10" s="23">
        <f t="shared" si="3"/>
        <v>100.38000000000001</v>
      </c>
      <c r="G10" s="23">
        <v>97.09</v>
      </c>
      <c r="H10" s="23">
        <v>3.29</v>
      </c>
      <c r="I10" s="23">
        <f t="shared" si="4"/>
        <v>5.53</v>
      </c>
      <c r="J10" s="23">
        <v>3.92</v>
      </c>
      <c r="K10" s="23">
        <v>1.61</v>
      </c>
      <c r="L10" s="23">
        <f t="shared" si="5"/>
        <v>2.98</v>
      </c>
      <c r="M10" s="23">
        <v>2.48</v>
      </c>
      <c r="N10" s="23">
        <v>0.5</v>
      </c>
    </row>
    <row r="11" spans="1:14" s="1" customFormat="1" ht="24" customHeight="1">
      <c r="A11" s="20"/>
      <c r="B11" s="21" t="s">
        <v>19</v>
      </c>
      <c r="C11" s="23">
        <f t="shared" si="0"/>
        <v>365.46999999999997</v>
      </c>
      <c r="D11" s="23">
        <f t="shared" si="1"/>
        <v>284.65999999999997</v>
      </c>
      <c r="E11" s="23">
        <f t="shared" si="2"/>
        <v>80.81</v>
      </c>
      <c r="F11" s="23">
        <f t="shared" si="3"/>
        <v>284.15</v>
      </c>
      <c r="G11" s="23">
        <v>219.89</v>
      </c>
      <c r="H11" s="23">
        <v>64.26</v>
      </c>
      <c r="I11" s="23">
        <f t="shared" si="4"/>
        <v>21.57</v>
      </c>
      <c r="J11" s="23">
        <v>14.98</v>
      </c>
      <c r="K11" s="23">
        <v>6.59</v>
      </c>
      <c r="L11" s="23">
        <f t="shared" si="5"/>
        <v>59.75</v>
      </c>
      <c r="M11" s="23">
        <v>49.79</v>
      </c>
      <c r="N11" s="23">
        <v>9.96</v>
      </c>
    </row>
    <row r="12" spans="1:14" s="1" customFormat="1" ht="24" customHeight="1">
      <c r="A12" s="20"/>
      <c r="B12" s="21" t="s">
        <v>20</v>
      </c>
      <c r="C12" s="23">
        <f t="shared" si="0"/>
        <v>89.07</v>
      </c>
      <c r="D12" s="23">
        <f t="shared" si="1"/>
        <v>73.77</v>
      </c>
      <c r="E12" s="23">
        <f t="shared" si="2"/>
        <v>15.299999999999999</v>
      </c>
      <c r="F12" s="23">
        <f t="shared" si="3"/>
        <v>73.25999999999999</v>
      </c>
      <c r="G12" s="23">
        <v>59.4</v>
      </c>
      <c r="H12" s="23">
        <v>13.86</v>
      </c>
      <c r="I12" s="23">
        <f t="shared" si="4"/>
        <v>0</v>
      </c>
      <c r="J12" s="23"/>
      <c r="K12" s="23"/>
      <c r="L12" s="23">
        <f t="shared" si="5"/>
        <v>15.809999999999999</v>
      </c>
      <c r="M12" s="23">
        <v>14.37</v>
      </c>
      <c r="N12" s="23">
        <v>1.44</v>
      </c>
    </row>
    <row r="13" spans="1:14" s="1" customFormat="1" ht="24" customHeight="1">
      <c r="A13" s="20"/>
      <c r="B13" s="21" t="s">
        <v>21</v>
      </c>
      <c r="C13" s="23">
        <f t="shared" si="0"/>
        <v>312.25</v>
      </c>
      <c r="D13" s="23">
        <f t="shared" si="1"/>
        <v>251.3</v>
      </c>
      <c r="E13" s="23">
        <f t="shared" si="2"/>
        <v>60.95</v>
      </c>
      <c r="F13" s="23">
        <f t="shared" si="3"/>
        <v>251.66</v>
      </c>
      <c r="G13" s="23">
        <v>198.19</v>
      </c>
      <c r="H13" s="23">
        <v>53.47</v>
      </c>
      <c r="I13" s="23">
        <f t="shared" si="4"/>
        <v>10.1</v>
      </c>
      <c r="J13" s="23">
        <v>7.21</v>
      </c>
      <c r="K13" s="23">
        <v>2.89</v>
      </c>
      <c r="L13" s="23">
        <f t="shared" si="5"/>
        <v>50.489999999999995</v>
      </c>
      <c r="M13" s="23">
        <v>45.9</v>
      </c>
      <c r="N13" s="23">
        <v>4.59</v>
      </c>
    </row>
    <row r="14" spans="1:14" s="1" customFormat="1" ht="24" customHeight="1">
      <c r="A14" s="20"/>
      <c r="B14" s="21" t="s">
        <v>22</v>
      </c>
      <c r="C14" s="23">
        <f t="shared" si="0"/>
        <v>25.04</v>
      </c>
      <c r="D14" s="23">
        <f t="shared" si="1"/>
        <v>20.16</v>
      </c>
      <c r="E14" s="23">
        <f t="shared" si="2"/>
        <v>4.88</v>
      </c>
      <c r="F14" s="23">
        <f t="shared" si="3"/>
        <v>16.689999999999998</v>
      </c>
      <c r="G14" s="23">
        <v>13.62</v>
      </c>
      <c r="H14" s="23">
        <v>3.07</v>
      </c>
      <c r="I14" s="23">
        <f t="shared" si="4"/>
        <v>5.5200000000000005</v>
      </c>
      <c r="J14" s="23">
        <v>3.97</v>
      </c>
      <c r="K14" s="23">
        <v>1.55</v>
      </c>
      <c r="L14" s="23">
        <f t="shared" si="5"/>
        <v>2.83</v>
      </c>
      <c r="M14" s="23">
        <v>2.57</v>
      </c>
      <c r="N14" s="23">
        <v>0.26</v>
      </c>
    </row>
    <row r="15" spans="1:14" s="1" customFormat="1" ht="14.25" customHeight="1">
      <c r="A15" s="20"/>
      <c r="B15" s="24" t="s">
        <v>23</v>
      </c>
      <c r="C15" s="25">
        <f t="shared" si="0"/>
        <v>3682.48</v>
      </c>
      <c r="D15" s="25">
        <f t="shared" si="1"/>
        <v>2875.4</v>
      </c>
      <c r="E15" s="25">
        <f t="shared" si="2"/>
        <v>807.0799999999999</v>
      </c>
      <c r="F15" s="25">
        <f t="shared" si="3"/>
        <v>2991.1600000000003</v>
      </c>
      <c r="G15" s="26">
        <f>2775-G9-G10-G11</f>
        <v>2382.78</v>
      </c>
      <c r="H15" s="26">
        <f>696-H9-H10-H11</f>
        <v>608.38</v>
      </c>
      <c r="I15" s="25">
        <f t="shared" si="4"/>
        <v>128.89999999999998</v>
      </c>
      <c r="J15" s="26">
        <f>110-J9-J10-J11</f>
        <v>91.1</v>
      </c>
      <c r="K15" s="26">
        <f>46-K9-K10-K11</f>
        <v>37.8</v>
      </c>
      <c r="L15" s="25">
        <f t="shared" si="5"/>
        <v>562.42</v>
      </c>
      <c r="M15" s="26">
        <f>472-M9-M10-M11</f>
        <v>401.52</v>
      </c>
      <c r="N15" s="26">
        <f>175-N9-N10-N11</f>
        <v>160.9</v>
      </c>
    </row>
    <row r="16" spans="1:14" s="1" customFormat="1" ht="14.25" customHeight="1">
      <c r="A16" s="20"/>
      <c r="B16" s="24" t="s">
        <v>24</v>
      </c>
      <c r="C16" s="25">
        <f t="shared" si="0"/>
        <v>4131.639999999999</v>
      </c>
      <c r="D16" s="25">
        <f t="shared" si="1"/>
        <v>3328.77</v>
      </c>
      <c r="E16" s="25">
        <f t="shared" si="2"/>
        <v>802.8699999999999</v>
      </c>
      <c r="F16" s="25">
        <f t="shared" si="3"/>
        <v>3575.39</v>
      </c>
      <c r="G16" s="26">
        <f>3183-G12-G13-G14</f>
        <v>2911.79</v>
      </c>
      <c r="H16" s="26">
        <f>734-H12-H13-H14</f>
        <v>663.5999999999999</v>
      </c>
      <c r="I16" s="25">
        <f t="shared" si="4"/>
        <v>97.38000000000001</v>
      </c>
      <c r="J16" s="26">
        <f>82-J12-J13-J14</f>
        <v>70.82000000000001</v>
      </c>
      <c r="K16" s="26">
        <f>31-K12-K13-K14</f>
        <v>26.56</v>
      </c>
      <c r="L16" s="25">
        <f t="shared" si="5"/>
        <v>458.87</v>
      </c>
      <c r="M16" s="26">
        <f>409-M12-M13-M14</f>
        <v>346.16</v>
      </c>
      <c r="N16" s="26">
        <f>119-N12-N13-N14</f>
        <v>112.71</v>
      </c>
    </row>
    <row r="17" spans="1:14" s="1" customFormat="1" ht="14.25" customHeight="1">
      <c r="A17" s="20"/>
      <c r="B17" s="24" t="s">
        <v>25</v>
      </c>
      <c r="C17" s="22">
        <f t="shared" si="0"/>
        <v>661</v>
      </c>
      <c r="D17" s="22">
        <f t="shared" si="1"/>
        <v>583</v>
      </c>
      <c r="E17" s="22">
        <f t="shared" si="2"/>
        <v>78</v>
      </c>
      <c r="F17" s="22">
        <f t="shared" si="3"/>
        <v>534</v>
      </c>
      <c r="G17" s="27">
        <v>488</v>
      </c>
      <c r="H17" s="27">
        <v>46</v>
      </c>
      <c r="I17" s="22">
        <f t="shared" si="4"/>
        <v>51</v>
      </c>
      <c r="J17" s="27">
        <v>35</v>
      </c>
      <c r="K17" s="27">
        <v>16</v>
      </c>
      <c r="L17" s="22">
        <f t="shared" si="5"/>
        <v>76</v>
      </c>
      <c r="M17" s="27">
        <v>60</v>
      </c>
      <c r="N17" s="27">
        <v>16</v>
      </c>
    </row>
    <row r="18" spans="1:14" s="1" customFormat="1" ht="14.25" customHeight="1">
      <c r="A18" s="20"/>
      <c r="B18" s="24" t="s">
        <v>26</v>
      </c>
      <c r="C18" s="22">
        <f t="shared" si="0"/>
        <v>129</v>
      </c>
      <c r="D18" s="22">
        <f t="shared" si="1"/>
        <v>112</v>
      </c>
      <c r="E18" s="22">
        <f t="shared" si="2"/>
        <v>17</v>
      </c>
      <c r="F18" s="22">
        <f t="shared" si="3"/>
        <v>101</v>
      </c>
      <c r="G18" s="27">
        <v>91</v>
      </c>
      <c r="H18" s="27">
        <v>10</v>
      </c>
      <c r="I18" s="22">
        <f t="shared" si="4"/>
        <v>8</v>
      </c>
      <c r="J18" s="27">
        <v>5</v>
      </c>
      <c r="K18" s="27">
        <v>3</v>
      </c>
      <c r="L18" s="22">
        <f t="shared" si="5"/>
        <v>20</v>
      </c>
      <c r="M18" s="27">
        <v>16</v>
      </c>
      <c r="N18" s="27">
        <v>4</v>
      </c>
    </row>
    <row r="19" spans="3:14" s="1" customFormat="1" ht="12.7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4" s="1" customFormat="1" ht="12.7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3:14" s="1" customFormat="1" ht="12.7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3:14" s="1" customFormat="1" ht="12.7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s="1" customFormat="1" ht="12.7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3:14" s="1" customFormat="1" ht="12.7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3:14" s="1" customFormat="1" ht="12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s="1" customFormat="1" ht="12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3:14" s="1" customFormat="1" ht="12.7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s="1" customFormat="1" ht="12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3:14" s="1" customFormat="1" ht="12.7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s="1" customFormat="1" ht="12.7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4" s="1" customFormat="1" ht="12.7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3:14" s="1" customFormat="1" ht="12.7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3:14" s="1" customFormat="1" ht="12.7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s="1" customFormat="1" ht="12.7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s="1" customFormat="1" ht="12.7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3:14" s="1" customFormat="1" ht="12.7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s="1" customFormat="1" ht="12.7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s="1" customFormat="1" ht="12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14" s="1" customFormat="1" ht="12.7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3:14" s="1" customFormat="1" ht="12.7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3:14" s="1" customFormat="1" ht="12.7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s="1" customFormat="1" ht="12.7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s="1" customFormat="1" ht="12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s="1" customFormat="1" ht="12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s="1" customFormat="1" ht="12.7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s="1" customFormat="1" ht="12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s="1" customFormat="1" ht="12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s="1" customFormat="1" ht="12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s="1" customFormat="1" ht="12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s="1" customFormat="1" ht="12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s="1" customFormat="1" ht="12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s="1" customFormat="1" ht="12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s="1" customFormat="1" ht="12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s="1" customFormat="1" ht="12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s="1" customFormat="1" ht="12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s="1" customFormat="1" ht="12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s="1" customFormat="1" ht="12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s="1" customFormat="1" ht="12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s="1" customFormat="1" ht="12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s="1" customFormat="1" ht="12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s="1" customFormat="1" ht="12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s="1" customFormat="1" ht="12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s="1" customFormat="1" ht="12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s="1" customFormat="1" ht="12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s="1" customFormat="1" ht="12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s="1" customFormat="1" ht="12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s="1" customFormat="1" ht="12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s="1" customFormat="1" ht="12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s="1" customFormat="1" ht="12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s="1" customFormat="1" ht="12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s="1" customFormat="1" ht="12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s="1" customFormat="1" ht="12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s="1" customFormat="1" ht="12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s="1" customFormat="1" ht="12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s="1" customFormat="1" ht="12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s="1" customFormat="1" ht="12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s="1" customFormat="1" ht="12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s="1" customFormat="1" ht="12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s="1" customFormat="1" ht="12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s="1" customFormat="1" ht="12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s="1" customFormat="1" ht="12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s="1" customFormat="1" ht="12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s="1" customFormat="1" ht="12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s="1" customFormat="1" ht="12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s="1" customFormat="1" ht="12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s="1" customFormat="1" ht="12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s="1" customFormat="1" ht="12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s="1" customFormat="1" ht="12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s="1" customFormat="1" ht="12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s="1" customFormat="1" ht="12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s="1" customFormat="1" ht="12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s="1" customFormat="1" ht="12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s="1" customFormat="1" ht="12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s="1" customFormat="1" ht="12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s="1" customFormat="1" ht="12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s="1" customFormat="1" ht="12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s="1" customFormat="1" ht="12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s="1" customFormat="1" ht="12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s="1" customFormat="1" ht="12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s="1" customFormat="1" ht="12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s="1" customFormat="1" ht="12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s="1" customFormat="1" ht="12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s="1" customFormat="1" ht="12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s="1" customFormat="1" ht="12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s="1" customFormat="1" ht="12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s="1" customFormat="1" ht="12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s="1" customFormat="1" ht="12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s="1" customFormat="1" ht="12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s="1" customFormat="1" ht="12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s="1" customFormat="1" ht="12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s="1" customFormat="1" ht="12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s="1" customFormat="1" ht="12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s="1" customFormat="1" ht="12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s="1" customFormat="1" ht="12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s="1" customFormat="1" ht="12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s="1" customFormat="1" ht="14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s="1" customFormat="1" ht="12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s="1" customFormat="1" ht="12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s="1" customFormat="1" ht="12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s="1" customFormat="1" ht="12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s="1" customFormat="1" ht="12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s="1" customFormat="1" ht="12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s="1" customFormat="1" ht="12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s="1" customFormat="1" ht="12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s="1" customFormat="1" ht="12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s="1" customFormat="1" ht="12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s="1" customFormat="1" ht="12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s="1" customFormat="1" ht="12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s="1" customFormat="1" ht="12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s="1" customFormat="1" ht="12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s="1" customFormat="1" ht="12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s="1" customFormat="1" ht="12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s="1" customFormat="1" ht="12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s="1" customFormat="1" ht="12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s="1" customFormat="1" ht="12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s="1" customFormat="1" ht="12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s="1" customFormat="1" ht="12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s="1" customFormat="1" ht="12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s="1" customFormat="1" ht="12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s="1" customFormat="1" ht="12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s="1" customFormat="1" ht="12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s="1" customFormat="1" ht="12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s="1" customFormat="1" ht="12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s="1" customFormat="1" ht="12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s="1" customFormat="1" ht="12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s="1" customFormat="1" ht="12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s="1" customFormat="1" ht="12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s="1" customFormat="1" ht="12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s="1" customFormat="1" ht="12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s="1" customFormat="1" ht="12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s="1" customFormat="1" ht="12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s="1" customFormat="1" ht="12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s="1" customFormat="1" ht="12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s="1" customFormat="1" ht="12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s="1" customFormat="1" ht="12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s="1" customFormat="1" ht="12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s="1" customFormat="1" ht="12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s="1" customFormat="1" ht="12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s="1" customFormat="1" ht="12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</sheetData>
  <sheetProtection/>
  <mergeCells count="11">
    <mergeCell ref="A1:B1"/>
    <mergeCell ref="B2:N2"/>
    <mergeCell ref="M3:N3"/>
    <mergeCell ref="C4:N4"/>
    <mergeCell ref="C5:E5"/>
    <mergeCell ref="F5:H5"/>
    <mergeCell ref="I5:K5"/>
    <mergeCell ref="L5:N5"/>
    <mergeCell ref="A4:A6"/>
    <mergeCell ref="A7:A18"/>
    <mergeCell ref="B4:B6"/>
  </mergeCells>
  <printOptions/>
  <pageMargins left="0.75" right="0.75" top="0.75" bottom="0.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不语1419818577</cp:lastModifiedBy>
  <cp:lastPrinted>2018-12-20T02:47:31Z</cp:lastPrinted>
  <dcterms:created xsi:type="dcterms:W3CDTF">1996-12-17T01:32:42Z</dcterms:created>
  <dcterms:modified xsi:type="dcterms:W3CDTF">2019-04-08T06:35:55Z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