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目录" sheetId="1" r:id="rId1"/>
    <sheet name="新田县2024年一般公共预算收入决算总表" sheetId="2" r:id="rId2"/>
    <sheet name="新田县2024年一般公共预算收入决算明细表  " sheetId="31" r:id="rId3"/>
    <sheet name="新田县2024年一般公共预算支出决算总表" sheetId="4" r:id="rId4"/>
    <sheet name="新田县2024年一般公共预算支出决算明细表（功能分类）" sheetId="5" r:id="rId5"/>
    <sheet name="新田县2024年一般公共预算支出决算表（经济分类）" sheetId="7" r:id="rId6"/>
    <sheet name="新田县2024年一般公共预算本级支出决算表" sheetId="6" r:id="rId7"/>
    <sheet name="新田县2024年一般公共预算本级基本支出决算表" sheetId="8" r:id="rId8"/>
    <sheet name="新田县2024年一般公共预算税收返还和转移支付分项目决算表" sheetId="9" r:id="rId9"/>
    <sheet name="新田县2024年一般公共预算对下税收返还和转移支付分地区决算表" sheetId="10" r:id="rId10"/>
    <sheet name="新田县2024年政府性基金收入决算总表" sheetId="27" r:id="rId11"/>
    <sheet name="新田县2024年政府性基金收入决算明细表" sheetId="11" r:id="rId12"/>
    <sheet name="新田县2024年政府性基金支出决算总表" sheetId="28" r:id="rId13"/>
    <sheet name="新田县2024年政府性基金支出决算明细表" sheetId="12" r:id="rId14"/>
    <sheet name="新田县2024年政府性基金本级支出决算表" sheetId="13" r:id="rId15"/>
    <sheet name="新田县2024年政府性基金转移支付分项目决算表" sheetId="14" r:id="rId16"/>
    <sheet name="新田县2024年政府性基金转移支付分地区决算表" sheetId="15" r:id="rId17"/>
    <sheet name="新田县2024年国有资本经营收入决算总表" sheetId="29" r:id="rId18"/>
    <sheet name="新田县2024年国有资本经营收入决算明细表" sheetId="16" r:id="rId19"/>
    <sheet name="2024年国有资本经营支出决算总表" sheetId="30" r:id="rId20"/>
    <sheet name="2024年国有资本经营支出决算明细表" sheetId="17" r:id="rId21"/>
    <sheet name="新田县2024年国有资本经营本级支出决算表" sheetId="18" r:id="rId22"/>
    <sheet name="新田县2024年国有资本经营转移支付分项目决算表" sheetId="19" r:id="rId23"/>
    <sheet name="新田县2024年国有资本经营转移支付分地区决算表" sheetId="20" r:id="rId24"/>
    <sheet name="新田县2024年社会保险基金收入决算表" sheetId="21" r:id="rId25"/>
    <sheet name="新田县2024年社会保险基金支出决算表" sheetId="22" r:id="rId26"/>
    <sheet name="新田县2024年地方政府一般债务限额和余额情况表" sheetId="23" r:id="rId27"/>
    <sheet name="新田县2024年地方政府专项债务限额和余额情况表" sheetId="24" r:id="rId28"/>
    <sheet name="新田县2024年债务发行及还本付息情况表" sheetId="25" r:id="rId29"/>
    <sheet name="新田县2024年新增政府债券使用情况表" sheetId="26" r:id="rId30"/>
  </sheets>
  <definedNames>
    <definedName name="_xlnm.Print_Titles" localSheetId="0">目录!$1:$2</definedName>
    <definedName name="_xlnm.Print_Titles" localSheetId="2">'新田县2024年一般公共预算收入决算明细表  '!$1:$4</definedName>
    <definedName name="_xlnm.Print_Titles" localSheetId="4">'新田县2024年一般公共预算支出决算明细表（功能分类）'!$1:$4</definedName>
    <definedName name="_xlnm.Print_Titles" localSheetId="6">新田县2024年一般公共预算本级支出决算表!$1:$4</definedName>
    <definedName name="_xlnm.Print_Titles" localSheetId="5">'新田县2024年一般公共预算支出决算表（经济分类）'!$1:$4</definedName>
    <definedName name="_xlnm.Print_Titles" localSheetId="7">新田县2024年一般公共预算本级基本支出决算表!$1:$4</definedName>
    <definedName name="_xlnm.Print_Titles" localSheetId="8">新田县2024年一般公共预算税收返还和转移支付分项目决算表!$1:$4</definedName>
    <definedName name="_xlnm.Print_Titles" localSheetId="11">新田县2024年政府性基金收入决算明细表!$1:$4</definedName>
    <definedName name="_xlnm.Print_Titles" localSheetId="13">新田县2024年政府性基金支出决算明细表!$1:$4</definedName>
    <definedName name="_xlnm.Print_Titles" localSheetId="14">新田县2024年政府性基金本级支出决算表!$1:$4</definedName>
    <definedName name="_xlnm.Print_Titles" localSheetId="18">新田县2024年国有资本经营收入决算明细表!$1:$4</definedName>
    <definedName name="_xlnm.Print_Titles" localSheetId="20">'2024年国有资本经营支出决算明细表'!$1:$4</definedName>
    <definedName name="_xlnm.Print_Titles" localSheetId="21">新田县2024年国有资本经营本级支出决算表!$1:$4</definedName>
    <definedName name="_xlnm.Print_Titles" localSheetId="24">新田县2024年社会保险基金收入决算表!$1:$4</definedName>
    <definedName name="_xlnm.Print_Titles" localSheetId="25">新田县2024年社会保险基金支出决算表!$1:$4</definedName>
    <definedName name="_xlnm.Print_Titles" localSheetId="29">新田县2024年新增政府债券使用情况表!$1:$4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A2"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<sst xmlns="http://schemas.openxmlformats.org/spreadsheetml/2006/main" count="4994" uniqueCount="2554">
  <si>
    <t>新田县2024年度政府决算公开目录</t>
  </si>
  <si>
    <t>序号</t>
  </si>
  <si>
    <t>项目</t>
  </si>
  <si>
    <t>一</t>
  </si>
  <si>
    <t>一般公共预算收支决算</t>
  </si>
  <si>
    <t>表1</t>
  </si>
  <si>
    <t>新田县2024年一般公共预算收入决算总表</t>
  </si>
  <si>
    <t>表2</t>
  </si>
  <si>
    <t>新田县2024年一般公共预算收入决算明细表</t>
  </si>
  <si>
    <t>表3</t>
  </si>
  <si>
    <t>新田县2024年一般公共预算支出决算总表</t>
  </si>
  <si>
    <t>表4</t>
  </si>
  <si>
    <t>新田县2024年一般公共预算支出决算明细表（功能分类）</t>
  </si>
  <si>
    <t>表5</t>
  </si>
  <si>
    <t>新田县2024年一般公共预算支出决算明细表（经济分类）</t>
  </si>
  <si>
    <t>表6</t>
  </si>
  <si>
    <t>新田县2024年一般公共预算本级支出决算表</t>
  </si>
  <si>
    <t>表7</t>
  </si>
  <si>
    <t>新田县2024年一般公共预算本级基本支出决算表</t>
  </si>
  <si>
    <t>表8</t>
  </si>
  <si>
    <t>新田县2024年一般公共预算税收返还和转移支付分项目决算表</t>
  </si>
  <si>
    <t>表9</t>
  </si>
  <si>
    <t>新田县2024年一般公共预算税收返还和转移支付分地区决算表</t>
  </si>
  <si>
    <t>二</t>
  </si>
  <si>
    <t>政府性基金收支决算</t>
  </si>
  <si>
    <t>表10</t>
  </si>
  <si>
    <t>新田县2024年政府性基金收入决算总表</t>
  </si>
  <si>
    <t>表11</t>
  </si>
  <si>
    <t>新田县2024年政府性基金收入决算明细表</t>
  </si>
  <si>
    <t>表12</t>
  </si>
  <si>
    <t>新田县2024年政府性基金支出决算总表</t>
  </si>
  <si>
    <t>表13</t>
  </si>
  <si>
    <t>新田县2024年政府性基金支出决算明细表</t>
  </si>
  <si>
    <t>表14</t>
  </si>
  <si>
    <t>新田县2024年政府性基金本级支出决算表</t>
  </si>
  <si>
    <t>表15</t>
  </si>
  <si>
    <t>新田县2024年政府性基金预算转移支付分项目决算表</t>
  </si>
  <si>
    <t>表16</t>
  </si>
  <si>
    <t>新田县2024年政府性基金预算转移支付分地区决算表</t>
  </si>
  <si>
    <t>三</t>
  </si>
  <si>
    <t>国有资本经营收支决算</t>
  </si>
  <si>
    <t>表17</t>
  </si>
  <si>
    <t>新田县2024年国有资本经营收入决算总表</t>
  </si>
  <si>
    <t>表18</t>
  </si>
  <si>
    <t>新田县2024年国有资本经营收入决算明细表</t>
  </si>
  <si>
    <t>表19</t>
  </si>
  <si>
    <t>新田县2024年国有资本经营支出决算总表</t>
  </si>
  <si>
    <t>表20</t>
  </si>
  <si>
    <t>新田县2024年国有资本经营支出决算明细表</t>
  </si>
  <si>
    <t>表21</t>
  </si>
  <si>
    <t>新田县2024年国有资本经营本级支出决算表</t>
  </si>
  <si>
    <t>表22</t>
  </si>
  <si>
    <t>新田县2024年国有资本经营预算转移支付分项目决算表</t>
  </si>
  <si>
    <t>表23</t>
  </si>
  <si>
    <t>新田县2024年国有资本经营预算转移支付分地区决算表</t>
  </si>
  <si>
    <t>四</t>
  </si>
  <si>
    <t>社会保险基金收支决算</t>
  </si>
  <si>
    <t>表24</t>
  </si>
  <si>
    <t>新田县2024年社会保险基金收入决算表</t>
  </si>
  <si>
    <t>表25</t>
  </si>
  <si>
    <t>新田县2024年社会保险基金支出决算表</t>
  </si>
  <si>
    <t>五</t>
  </si>
  <si>
    <t>地方政府债务情况</t>
  </si>
  <si>
    <t>表26</t>
  </si>
  <si>
    <t>新田县2024年地方政府一般债务限额和余额情况表</t>
  </si>
  <si>
    <t>表27</t>
  </si>
  <si>
    <t>新田县2024年地方政府专项债务限额和余额情况表</t>
  </si>
  <si>
    <t>表28</t>
  </si>
  <si>
    <t>新田县2024年债券发行及还本付息情况表</t>
  </si>
  <si>
    <t>表29</t>
  </si>
  <si>
    <t>新田县2024年新增政府债券使用情况表</t>
  </si>
  <si>
    <t>单位：万元</t>
  </si>
  <si>
    <t xml:space="preserve">       项       目</t>
  </si>
  <si>
    <t>2023年决算数</t>
  </si>
  <si>
    <t>2024年预算数</t>
  </si>
  <si>
    <t>2024年决算数</t>
  </si>
  <si>
    <t>增减额</t>
  </si>
  <si>
    <t>增幅（%）</t>
  </si>
  <si>
    <t>一、一般公共预算地方收入</t>
  </si>
  <si>
    <r>
      <rPr>
        <b/>
        <sz val="10"/>
        <rFont val="Times New Roman"/>
        <charset val="0"/>
      </rPr>
      <t>1</t>
    </r>
    <r>
      <rPr>
        <b/>
        <sz val="10"/>
        <rFont val="宋体"/>
        <charset val="0"/>
      </rPr>
      <t>、税收收入</t>
    </r>
  </si>
  <si>
    <r>
      <rPr>
        <sz val="10"/>
        <rFont val="Times New Roman"/>
        <charset val="0"/>
      </rPr>
      <t>(1)</t>
    </r>
    <r>
      <rPr>
        <sz val="10"/>
        <rFont val="宋体"/>
        <charset val="134"/>
      </rPr>
      <t>增值税</t>
    </r>
  </si>
  <si>
    <r>
      <rPr>
        <sz val="10"/>
        <rFont val="Times New Roman"/>
        <charset val="0"/>
      </rPr>
      <t>(2)</t>
    </r>
    <r>
      <rPr>
        <sz val="10"/>
        <rFont val="宋体"/>
        <charset val="134"/>
      </rPr>
      <t>企业所得税</t>
    </r>
  </si>
  <si>
    <r>
      <rPr>
        <sz val="10"/>
        <rFont val="Times New Roman"/>
        <charset val="0"/>
      </rPr>
      <t>(3)</t>
    </r>
    <r>
      <rPr>
        <sz val="10"/>
        <rFont val="宋体"/>
        <charset val="134"/>
      </rPr>
      <t>个人所得税</t>
    </r>
  </si>
  <si>
    <r>
      <rPr>
        <sz val="10"/>
        <rFont val="Times New Roman"/>
        <charset val="0"/>
      </rPr>
      <t>(4)</t>
    </r>
    <r>
      <rPr>
        <sz val="10"/>
        <rFont val="宋体"/>
        <charset val="134"/>
      </rPr>
      <t>资源税</t>
    </r>
  </si>
  <si>
    <r>
      <rPr>
        <sz val="10"/>
        <rFont val="Times New Roman"/>
        <charset val="0"/>
      </rPr>
      <t>(5)</t>
    </r>
    <r>
      <rPr>
        <sz val="10"/>
        <rFont val="宋体"/>
        <charset val="134"/>
      </rPr>
      <t>城市维护建设税</t>
    </r>
  </si>
  <si>
    <r>
      <rPr>
        <sz val="10"/>
        <rFont val="Times New Roman"/>
        <charset val="0"/>
      </rPr>
      <t>(6)</t>
    </r>
    <r>
      <rPr>
        <sz val="10"/>
        <rFont val="宋体"/>
        <charset val="134"/>
      </rPr>
      <t>房产税</t>
    </r>
  </si>
  <si>
    <r>
      <rPr>
        <sz val="10"/>
        <rFont val="Times New Roman"/>
        <charset val="0"/>
      </rPr>
      <t>(7)</t>
    </r>
    <r>
      <rPr>
        <sz val="10"/>
        <rFont val="宋体"/>
        <charset val="134"/>
      </rPr>
      <t>印花税</t>
    </r>
  </si>
  <si>
    <r>
      <rPr>
        <sz val="10"/>
        <rFont val="Times New Roman"/>
        <charset val="0"/>
      </rPr>
      <t>(8)</t>
    </r>
    <r>
      <rPr>
        <sz val="10"/>
        <rFont val="宋体"/>
        <charset val="134"/>
      </rPr>
      <t>城镇土地使用税</t>
    </r>
  </si>
  <si>
    <r>
      <rPr>
        <sz val="10"/>
        <rFont val="Times New Roman"/>
        <charset val="0"/>
      </rPr>
      <t>(9)</t>
    </r>
    <r>
      <rPr>
        <sz val="10"/>
        <rFont val="宋体"/>
        <charset val="134"/>
      </rPr>
      <t>土地增值税</t>
    </r>
  </si>
  <si>
    <r>
      <rPr>
        <sz val="10"/>
        <rFont val="Times New Roman"/>
        <charset val="0"/>
      </rPr>
      <t>(10)</t>
    </r>
    <r>
      <rPr>
        <sz val="10"/>
        <rFont val="宋体"/>
        <charset val="134"/>
      </rPr>
      <t>车船税</t>
    </r>
  </si>
  <si>
    <r>
      <rPr>
        <sz val="10"/>
        <rFont val="Times New Roman"/>
        <charset val="0"/>
      </rPr>
      <t>(11)</t>
    </r>
    <r>
      <rPr>
        <sz val="10"/>
        <rFont val="宋体"/>
        <charset val="134"/>
      </rPr>
      <t>耕地占用税</t>
    </r>
  </si>
  <si>
    <r>
      <rPr>
        <sz val="10"/>
        <rFont val="Times New Roman"/>
        <charset val="0"/>
      </rPr>
      <t>(12)</t>
    </r>
    <r>
      <rPr>
        <sz val="10"/>
        <rFont val="宋体"/>
        <charset val="134"/>
      </rPr>
      <t>契税</t>
    </r>
  </si>
  <si>
    <r>
      <rPr>
        <sz val="10"/>
        <rFont val="Times New Roman"/>
        <charset val="0"/>
      </rPr>
      <t>(13)</t>
    </r>
    <r>
      <rPr>
        <sz val="10"/>
        <rFont val="宋体"/>
        <charset val="134"/>
      </rPr>
      <t>烟叶税</t>
    </r>
  </si>
  <si>
    <r>
      <rPr>
        <sz val="10"/>
        <rFont val="Times New Roman"/>
        <charset val="0"/>
      </rPr>
      <t>(14)</t>
    </r>
    <r>
      <rPr>
        <sz val="10"/>
        <rFont val="宋体"/>
        <charset val="134"/>
      </rPr>
      <t>环境保护税</t>
    </r>
  </si>
  <si>
    <r>
      <rPr>
        <sz val="10"/>
        <rFont val="Times New Roman"/>
        <charset val="0"/>
      </rPr>
      <t>(15)</t>
    </r>
    <r>
      <rPr>
        <sz val="10"/>
        <rFont val="宋体"/>
        <charset val="134"/>
      </rPr>
      <t>其他税收</t>
    </r>
  </si>
  <si>
    <t>2、非税收入</t>
  </si>
  <si>
    <r>
      <rPr>
        <sz val="10"/>
        <rFont val="Times New Roman"/>
        <charset val="0"/>
      </rPr>
      <t>(1)</t>
    </r>
    <r>
      <rPr>
        <sz val="10"/>
        <rFont val="宋体"/>
        <charset val="0"/>
      </rPr>
      <t>专项收入</t>
    </r>
  </si>
  <si>
    <r>
      <rPr>
        <sz val="10"/>
        <rFont val="Times New Roman"/>
        <charset val="0"/>
      </rPr>
      <t>(2)</t>
    </r>
    <r>
      <rPr>
        <sz val="10"/>
        <rFont val="宋体"/>
        <charset val="0"/>
      </rPr>
      <t>行政事业性收费</t>
    </r>
  </si>
  <si>
    <r>
      <rPr>
        <sz val="10"/>
        <rFont val="Times New Roman"/>
        <charset val="0"/>
      </rPr>
      <t>(3)</t>
    </r>
    <r>
      <rPr>
        <sz val="10"/>
        <rFont val="宋体"/>
        <charset val="0"/>
      </rPr>
      <t>罚没收入</t>
    </r>
  </si>
  <si>
    <r>
      <rPr>
        <sz val="10"/>
        <rFont val="Times New Roman"/>
        <charset val="0"/>
      </rPr>
      <t>(4)</t>
    </r>
    <r>
      <rPr>
        <sz val="10"/>
        <rFont val="宋体"/>
        <charset val="0"/>
      </rPr>
      <t>国有资产有偿使用收入</t>
    </r>
  </si>
  <si>
    <r>
      <rPr>
        <sz val="10"/>
        <rFont val="Times New Roman"/>
        <charset val="0"/>
      </rPr>
      <t>(5)</t>
    </r>
    <r>
      <rPr>
        <sz val="10"/>
        <rFont val="宋体"/>
        <charset val="0"/>
      </rPr>
      <t>捐赠收入</t>
    </r>
  </si>
  <si>
    <r>
      <rPr>
        <sz val="10"/>
        <rFont val="Times New Roman"/>
        <charset val="0"/>
      </rPr>
      <t>(6)</t>
    </r>
    <r>
      <rPr>
        <sz val="10"/>
        <rFont val="宋体"/>
        <charset val="0"/>
      </rPr>
      <t>其他收入</t>
    </r>
    <r>
      <rPr>
        <sz val="10"/>
        <rFont val="Times New Roman"/>
        <charset val="0"/>
      </rPr>
      <t xml:space="preserve">  </t>
    </r>
  </si>
  <si>
    <t>二、地方政府一般债务转贷收入</t>
  </si>
  <si>
    <t>三、转移性收入</t>
  </si>
  <si>
    <t xml:space="preserve">    返还性收入</t>
  </si>
  <si>
    <t xml:space="preserve">    一般性转移支付收入</t>
  </si>
  <si>
    <t xml:space="preserve">    专项转移支付收入</t>
  </si>
  <si>
    <t>四、上年结转结余</t>
  </si>
  <si>
    <t>五、调入资金</t>
  </si>
  <si>
    <t>六、动用预算稳定调节基金</t>
  </si>
  <si>
    <t>收入总计</t>
  </si>
  <si>
    <r>
      <rPr>
        <b/>
        <sz val="18"/>
        <rFont val="宋体"/>
        <charset val="134"/>
      </rPr>
      <t>新田县2024年一般公共预算收入决算明细表</t>
    </r>
    <r>
      <rPr>
        <b/>
        <sz val="18"/>
        <rFont val="Arial"/>
        <charset val="134"/>
      </rPr>
      <t xml:space="preserve">		</t>
    </r>
  </si>
  <si>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</si>
  <si>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</si>
  <si>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</si>
  <si>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</si>
  <si>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</si>
  <si>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</si>
  <si>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</si>
  <si>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</si>
  <si>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</si>
  <si>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</si>
  <si>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</si>
  <si>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</si>
  <si>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</si>
  <si>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</si>
  <si>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</si>
  <si>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</si>
  <si>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</si>
  <si>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</si>
  <si>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</si>
  <si>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</si>
  <si>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</si>
  <si>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</si>
  <si>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</si>
  <si>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</si>
  <si>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</si>
  <si>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</si>
  <si>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</si>
  <si>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</si>
  <si>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</si>
  <si>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</si>
  <si>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</si>
  <si>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</si>
  <si>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</si>
  <si>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</si>
  <si>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</si>
  <si>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</si>
  <si>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</si>
  <si>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</si>
  <si>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</si>
  <si>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</si>
  <si>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</si>
  <si>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</si>
  <si>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</si>
  <si>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</si>
  <si>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</si>
  <si>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</si>
  <si>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</si>
  <si>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</si>
  <si>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</si>
  <si>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</si>
  <si>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</si>
  <si>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</si>
  <si>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</si>
  <si>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</si>
  <si>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</si>
  <si>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</si>
  <si>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</si>
  <si>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</si>
  <si>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</si>
  <si>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</si>
  <si>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</si>
  <si>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</si>
  <si>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</si>
  <si>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</si>
  <si>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</si>
  <si>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</si>
  <si>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</si>
  <si>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</si>
  <si>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</si>
  <si>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</si>
  <si>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</si>
  <si>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</si>
  <si>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</si>
  <si>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</si>
  <si>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</si>
  <si>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</si>
  <si>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</si>
  <si>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</si>
  <si>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</si>
  <si>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</si>
  <si>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</si>
  <si>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</si>
  <si>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</si>
  <si>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</si>
  <si>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</si>
  <si>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</si>
  <si>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</si>
  <si>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</si>
  <si>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</si>
  <si>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</si>
  <si>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</si>
  <si>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</si>
  <si>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</si>
  <si>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</si>
  <si>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</si>
  <si>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</si>
  <si>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</si>
  <si>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</si>
  <si>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</si>
  <si>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</si>
  <si>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</si>
  <si>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</si>
  <si>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</si>
  <si>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</si>
  <si>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</si>
  <si>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</si>
  <si>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</si>
  <si>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</si>
  <si>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</si>
  <si>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</si>
  <si>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</si>
  <si>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</si>
  <si>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</si>
  <si>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</si>
  <si>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</si>
  <si>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</si>
  <si>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</si>
  <si>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</si>
  <si>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</si>
  <si>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</si>
  <si>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</si>
  <si>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</si>
  <si>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</si>
  <si>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</si>
  <si>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</si>
  <si>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</si>
  <si>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</si>
  <si>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</si>
  <si>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</si>
  <si>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</si>
  <si>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</si>
  <si>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</si>
  <si>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</si>
  <si>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</si>
  <si>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</si>
  <si>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</si>
  <si>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</si>
  <si>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</si>
  <si>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</si>
  <si>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</si>
  <si>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</si>
  <si>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</si>
  <si>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</si>
  <si>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</si>
  <si>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</si>
  <si>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</si>
  <si>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</si>
  <si>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</si>
  <si>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</si>
  <si>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</si>
  <si>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</si>
  <si>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</si>
  <si>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</si>
  <si>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</si>
  <si>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</si>
  <si>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</si>
  <si>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</si>
  <si>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</si>
  <si>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</si>
  <si>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</si>
  <si>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</si>
  <si>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</si>
  <si>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</si>
  <si>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</si>
  <si>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</si>
  <si>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</si>
  <si>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</si>
  <si>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</si>
  <si>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</si>
  <si>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</si>
  <si>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</si>
  <si>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</si>
  <si>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</si>
  <si>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</si>
  <si>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</si>
  <si>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</si>
  <si>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</si>
  <si>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</si>
  <si>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</si>
  <si>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</si>
  <si>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</si>
  <si>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</si>
  <si>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</si>
  <si>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</si>
  <si>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</si>
  <si>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</si>
  <si>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</si>
  <si>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</si>
  <si>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</si>
  <si>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</si>
  <si>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</si>
  <si>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</si>
  <si>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</si>
  <si>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</si>
  <si>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</si>
  <si>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</si>
  <si>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</si>
  <si>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</si>
  <si>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</si>
  <si>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</si>
  <si>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</si>
  <si>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</si>
  <si>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</si>
  <si>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</si>
  <si>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</si>
  <si>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</si>
  <si>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</si>
  <si>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</si>
  <si>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</si>
  <si>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</si>
  <si>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</si>
  <si>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</si>
  <si>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</si>
  <si>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</si>
  <si>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</si>
  <si>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</si>
  <si>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</si>
  <si>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</si>
  <si>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</si>
  <si>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</si>
  <si>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</si>
  <si>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</si>
  <si>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</si>
  <si>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</si>
  <si>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</si>
  <si>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</si>
  <si>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</si>
  <si>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</si>
  <si>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</si>
  <si>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</si>
  <si>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</si>
  <si>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</si>
  <si>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</si>
  <si>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</si>
  <si>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</si>
  <si>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</si>
  <si>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</si>
  <si>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</si>
  <si>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</si>
  <si>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</si>
  <si>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</si>
  <si>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</si>
  <si>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</si>
  <si>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</si>
  <si>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</si>
  <si>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</si>
  <si>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</si>
  <si>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</si>
  <si>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</si>
  <si>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</si>
  <si>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</si>
  <si>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</si>
  <si>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</si>
  <si>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</si>
  <si>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</si>
  <si>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</si>
  <si>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</si>
  <si>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</si>
  <si>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</si>
  <si>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</si>
  <si>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</si>
  <si>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</si>
  <si>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</si>
  <si>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</si>
  <si>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</si>
  <si>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</si>
  <si>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</si>
  <si>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</si>
  <si>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</si>
  <si>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</si>
  <si>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</si>
  <si>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</si>
  <si>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</si>
  <si>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</si>
  <si>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</si>
  <si>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</si>
  <si>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</si>
  <si>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</si>
  <si>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</si>
  <si>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</si>
  <si>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</si>
  <si>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</si>
  <si>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</si>
  <si>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</si>
  <si>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</si>
  <si>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</si>
  <si>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</si>
  <si>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</si>
  <si>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</si>
  <si>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</si>
  <si>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</si>
  <si>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</si>
  <si>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</si>
  <si>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</si>
  <si>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</si>
  <si>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</si>
  <si>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</si>
  <si>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</si>
  <si>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</si>
  <si>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</si>
  <si>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</si>
  <si>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</si>
  <si>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</si>
  <si>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</si>
  <si>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</si>
  <si>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</si>
  <si>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</si>
  <si>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</si>
  <si>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</si>
  <si>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</si>
  <si>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</si>
  <si>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</si>
  <si>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</si>
  <si>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</si>
  <si>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</si>
  <si>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</si>
  <si>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</si>
  <si>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</si>
  <si>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</si>
  <si>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</si>
  <si>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</si>
  <si>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</si>
  <si>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</si>
  <si>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</si>
  <si>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</si>
  <si>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</si>
  <si>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</si>
  <si>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</si>
  <si>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</si>
  <si>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</si>
  <si>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</si>
  <si>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</si>
  <si>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</si>
  <si>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</si>
  <si>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</si>
  <si>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</si>
  <si>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</si>
  <si>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</si>
  <si>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</si>
  <si>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</si>
  <si>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</si>
  <si>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</si>
  <si>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</si>
  <si>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</si>
  <si>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</si>
  <si>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</si>
  <si>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</si>
  <si>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</si>
  <si>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</si>
  <si>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</si>
  <si>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</si>
  <si>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</si>
  <si>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</si>
  <si>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</si>
  <si>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</si>
  <si>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</si>
  <si>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</si>
  <si>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</si>
  <si>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</si>
  <si>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</si>
  <si>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</si>
  <si>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</si>
  <si>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</si>
  <si>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</si>
  <si>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</si>
  <si>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</si>
  <si>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</si>
  <si>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</si>
  <si>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</si>
  <si>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</si>
  <si>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</si>
  <si>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</si>
  <si>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</si>
  <si>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</si>
  <si>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</si>
  <si>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</si>
  <si>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</si>
  <si>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</si>
  <si>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</si>
  <si>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</si>
  <si>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</si>
  <si>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</si>
  <si>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</si>
  <si>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</si>
  <si>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</si>
  <si>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</si>
  <si>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</si>
  <si>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</si>
  <si>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</si>
  <si>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</si>
  <si>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</si>
  <si>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</si>
  <si>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</si>
  <si>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</si>
  <si>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</si>
  <si>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</si>
  <si>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</si>
  <si>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</si>
  <si>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</si>
  <si>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</si>
  <si>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</si>
  <si>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</si>
  <si>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</si>
  <si>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</si>
  <si>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</si>
  <si>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</si>
  <si>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</si>
  <si>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</si>
  <si>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</si>
  <si>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</si>
  <si>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</si>
  <si>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</si>
  <si>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</si>
  <si>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</si>
  <si>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</si>
  <si>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</si>
  <si>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</si>
  <si>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</si>
  <si>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</si>
  <si>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</si>
  <si>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</si>
  <si>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</si>
  <si>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</si>
  <si>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</si>
  <si>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</si>
  <si>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</si>
  <si>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</si>
  <si>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</si>
  <si>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</si>
  <si>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</si>
  <si>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</si>
  <si>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</si>
  <si>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</si>
  <si>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</si>
  <si>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</si>
  <si>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</si>
  <si>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</si>
  <si>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</si>
  <si>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</si>
  <si>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</si>
  <si>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</si>
  <si>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</si>
  <si>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</si>
  <si>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</si>
  <si>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</si>
  <si>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</si>
  <si>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</si>
  <si>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</si>
  <si>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</si>
  <si>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</si>
  <si>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</si>
  <si>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</si>
  <si>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</si>
  <si>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</si>
  <si>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</si>
  <si>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</si>
  <si>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</si>
  <si>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</si>
  <si>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</si>
  <si>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</si>
  <si>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</si>
  <si>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</si>
  <si>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</si>
  <si>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</si>
  <si>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</si>
  <si>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</si>
  <si>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</si>
  <si>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</si>
  <si>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</si>
  <si>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</si>
  <si>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</si>
  <si>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</si>
  <si>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</si>
  <si>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</si>
  <si>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</si>
  <si>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</si>
  <si>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</si>
  <si>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</si>
  <si>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</si>
  <si>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</si>
  <si>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</si>
  <si>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</si>
  <si>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</si>
  <si>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</si>
  <si>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</si>
  <si>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</si>
  <si>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</si>
  <si>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</si>
  <si>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</si>
  <si>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</si>
  <si>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</si>
  <si>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</si>
  <si>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</si>
  <si>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</si>
  <si>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</si>
  <si>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</si>
  <si>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</si>
  <si>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</si>
  <si>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</si>
  <si>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</si>
  <si>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</si>
  <si>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</si>
  <si>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</si>
  <si>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</si>
  <si>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</si>
  <si>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</si>
  <si>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</si>
  <si>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</si>
  <si>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</si>
  <si>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</si>
  <si>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</si>
  <si>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</si>
  <si>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</si>
  <si>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</si>
  <si>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</si>
  <si>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</si>
  <si>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</si>
  <si>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</si>
  <si>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</si>
  <si>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</si>
  <si>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</si>
  <si>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</si>
  <si>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</si>
  <si>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</si>
  <si>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</si>
  <si>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</si>
  <si>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</si>
  <si>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</si>
  <si>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</si>
  <si>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</si>
  <si>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</si>
  <si>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</si>
  <si>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</si>
  <si>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</si>
  <si>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</si>
  <si>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</si>
  <si>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</si>
  <si>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</si>
  <si>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</si>
  <si>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</si>
  <si>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</si>
  <si>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</si>
  <si>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</si>
  <si>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</si>
  <si>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</si>
  <si>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</si>
  <si>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</si>
  <si>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</si>
  <si>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</si>
  <si>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</si>
  <si>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</si>
  <si>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</si>
  <si>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</si>
  <si>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</si>
  <si>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</si>
  <si>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</si>
  <si>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</si>
  <si>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</si>
  <si>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</si>
  <si>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</si>
  <si>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</si>
  <si>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</si>
  <si>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</si>
  <si>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</si>
  <si>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</si>
  <si>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</si>
  <si>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</si>
  <si>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</si>
  <si>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</si>
  <si>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</si>
  <si>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</si>
  <si>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</si>
  <si>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</si>
  <si>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</si>
  <si>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</si>
  <si>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</si>
  <si>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</si>
  <si>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</si>
  <si>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</si>
  <si>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</si>
  <si>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</si>
  <si>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</si>
  <si>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</si>
  <si>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</si>
  <si>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</si>
  <si>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</si>
  <si>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</si>
  <si>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</si>
  <si>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</si>
  <si>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</si>
  <si>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</si>
  <si>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</si>
  <si>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</si>
  <si>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</si>
  <si>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</si>
  <si>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</si>
  <si>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</si>
  <si>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</si>
  <si>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</si>
  <si>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</si>
  <si>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</si>
  <si>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</si>
  <si>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</si>
  <si>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</si>
  <si>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</si>
  <si>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</si>
  <si>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</si>
  <si>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</si>
  <si>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</si>
  <si>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</si>
  <si>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</si>
  <si>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</si>
  <si>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</si>
  <si>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</si>
  <si>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</si>
  <si>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</si>
  <si>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</si>
  <si>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</si>
  <si>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</si>
  <si>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</si>
  <si>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</si>
  <si>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</si>
  <si>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</si>
  <si>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</si>
  <si>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</si>
  <si>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</si>
  <si>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</si>
  <si>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</si>
  <si>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</si>
  <si>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</si>
  <si>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</si>
  <si>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</si>
  <si>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</si>
  <si>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</si>
  <si>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</si>
  <si>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</si>
  <si>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</si>
  <si>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</si>
  <si>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</si>
  <si>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</si>
  <si>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</si>
  <si>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</si>
  <si>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</si>
  <si>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</si>
  <si>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</si>
  <si>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</si>
  <si>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</si>
  <si>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</si>
  <si>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</si>
  <si>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</si>
  <si>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</si>
  <si>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</si>
  <si>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</si>
  <si>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</si>
  <si>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</si>
  <si>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</si>
  <si>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</si>
  <si>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</si>
  <si>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</si>
  <si>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</si>
  <si>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</si>
  <si>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</si>
  <si>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</si>
  <si>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</si>
  <si>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</si>
  <si>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</si>
  <si>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</si>
  <si>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</si>
  <si>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</si>
  <si>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</si>
  <si>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</si>
  <si>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一、一般公共预算支出</t>
  </si>
  <si>
    <t>1、一般公共服务支出</t>
  </si>
  <si>
    <t>2、外交支出</t>
  </si>
  <si>
    <t>3、国防支出</t>
  </si>
  <si>
    <t>4、公共安全支出</t>
  </si>
  <si>
    <t>5、教育支出</t>
  </si>
  <si>
    <t>6、科学技术支出</t>
  </si>
  <si>
    <t>7、文化旅游体育与传媒支出</t>
  </si>
  <si>
    <t>8、社会保障和就业支出</t>
  </si>
  <si>
    <t>9、卫生健康支出</t>
  </si>
  <si>
    <t>10、节能环保支出</t>
  </si>
  <si>
    <t>11、城乡社区支出</t>
  </si>
  <si>
    <t>12、农林水支出</t>
  </si>
  <si>
    <t>13、交通运输支出</t>
  </si>
  <si>
    <t>14、资源勘探工业信息等支出</t>
  </si>
  <si>
    <t>15、商业服务业等支出</t>
  </si>
  <si>
    <t>16、金融支出</t>
  </si>
  <si>
    <t>17、援助其他地区支出</t>
  </si>
  <si>
    <t>18、自然资源海洋气象等支出</t>
  </si>
  <si>
    <t>19、住房保障支出</t>
  </si>
  <si>
    <t>20、粮油物资储备支出</t>
  </si>
  <si>
    <t>21、灾害防治及应急管理支出</t>
  </si>
  <si>
    <t>22、预备费</t>
  </si>
  <si>
    <t>23、其他支出</t>
  </si>
  <si>
    <t>24、债务付息支出</t>
  </si>
  <si>
    <t>二、上解上级支出</t>
  </si>
  <si>
    <t xml:space="preserve">  体制上解支出</t>
  </si>
  <si>
    <t xml:space="preserve">  专项上解支出</t>
  </si>
  <si>
    <t>三、债务还本支出</t>
  </si>
  <si>
    <t>四、安排预算稳定调节基金</t>
  </si>
  <si>
    <t>五、结转下年的支出</t>
  </si>
  <si>
    <t>合计</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</si>
  <si>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</si>
  <si>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</si>
  <si>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</si>
  <si>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</si>
  <si>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</si>
  <si>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</si>
  <si>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</si>
  <si>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</si>
  <si>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</si>
  <si>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</si>
  <si>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</si>
  <si>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</si>
  <si>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</si>
  <si>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</si>
  <si>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</si>
  <si>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</si>
  <si>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</si>
  <si>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</si>
  <si>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</si>
  <si>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</si>
  <si>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</si>
  <si>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</si>
  <si>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</si>
  <si>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</si>
  <si>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</si>
  <si>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</si>
  <si>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</si>
  <si>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</si>
  <si>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</si>
  <si>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</si>
  <si>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</si>
  <si>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</si>
  <si>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</si>
  <si>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</si>
  <si>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</si>
  <si>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</si>
  <si>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</si>
  <si>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</si>
  <si>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</si>
  <si>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</si>
  <si>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</si>
  <si>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</si>
  <si>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</si>
  <si>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</si>
  <si>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</si>
  <si>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</si>
  <si>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</si>
  <si>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</si>
  <si>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</si>
  <si>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</si>
  <si>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</si>
  <si>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</si>
  <si>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</si>
  <si>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</si>
  <si>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</si>
  <si>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</si>
  <si>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</si>
  <si>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</si>
  <si>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</si>
  <si>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</si>
  <si>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</si>
  <si>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</si>
  <si>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</si>
  <si>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</si>
  <si>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</si>
  <si>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</si>
  <si>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</si>
  <si>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</si>
  <si>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</si>
  <si>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</si>
  <si>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</si>
  <si>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</si>
  <si>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</si>
  <si>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</si>
  <si>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</si>
  <si>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</si>
  <si>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</si>
  <si>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</si>
  <si>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</si>
  <si>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</si>
  <si>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</si>
  <si>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</si>
  <si>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</si>
  <si>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</si>
  <si>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</si>
  <si>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</si>
  <si>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</si>
  <si>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</si>
  <si>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</si>
  <si>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</si>
  <si>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</si>
  <si>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</si>
  <si>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</si>
  <si>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</si>
  <si>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</si>
  <si>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</si>
  <si>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</si>
  <si>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</si>
  <si>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</si>
  <si>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</si>
  <si>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</si>
  <si>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</si>
  <si>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</si>
  <si>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</si>
  <si>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</si>
  <si>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</si>
  <si>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</si>
  <si>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</si>
  <si>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</si>
  <si>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</si>
  <si>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</si>
  <si>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</si>
  <si>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</si>
  <si>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</si>
  <si>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</si>
  <si>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</si>
  <si>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</si>
  <si>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</si>
  <si>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</si>
  <si>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</si>
  <si>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</si>
  <si>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</si>
  <si>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</si>
  <si>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</si>
  <si>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</si>
  <si>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</si>
  <si>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</si>
  <si>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</si>
  <si>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</si>
  <si>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</si>
  <si>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</si>
  <si>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</si>
  <si>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</si>
  <si>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</si>
  <si>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</si>
  <si>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</si>
  <si>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</si>
  <si>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</si>
  <si>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</si>
  <si>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</si>
  <si>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</si>
  <si>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</si>
  <si>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</si>
  <si>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</si>
  <si>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</si>
  <si>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</si>
  <si>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</si>
  <si>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</si>
  <si>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</si>
  <si>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</si>
  <si>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</si>
  <si>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</si>
  <si>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</si>
  <si>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</si>
  <si>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</si>
  <si>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</si>
  <si>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</si>
  <si>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</si>
  <si>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</si>
  <si>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</si>
  <si>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</si>
  <si>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</si>
  <si>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</si>
  <si>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</si>
  <si>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</si>
  <si>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</si>
  <si>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</si>
  <si>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</si>
  <si>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</si>
  <si>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</si>
  <si>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</si>
  <si>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</si>
  <si>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</si>
  <si>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</si>
  <si>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</si>
  <si>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</si>
  <si>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</si>
  <si>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</si>
  <si>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</si>
  <si>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</si>
  <si>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</si>
  <si>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</si>
  <si>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</si>
  <si>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</si>
  <si>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</si>
  <si>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</si>
  <si>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</si>
  <si>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</si>
  <si>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</si>
  <si>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</si>
  <si>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</si>
  <si>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</si>
  <si>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</si>
  <si>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</si>
  <si>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</si>
  <si>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</si>
  <si>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</si>
  <si>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</si>
  <si>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</si>
  <si>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</si>
  <si>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</si>
  <si>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</si>
  <si>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</si>
  <si>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</si>
  <si>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</si>
  <si>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</si>
  <si>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</si>
  <si>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</si>
  <si>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</si>
  <si>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</si>
  <si>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</si>
  <si>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</si>
  <si>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</si>
  <si>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</si>
  <si>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</si>
  <si>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</si>
  <si>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</si>
  <si>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</si>
  <si>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</si>
  <si>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</si>
  <si>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</si>
  <si>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</si>
  <si>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</si>
  <si>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</si>
  <si>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</si>
  <si>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</si>
  <si>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</si>
  <si>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</si>
  <si>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</si>
  <si>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</si>
  <si>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</si>
  <si>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</si>
  <si>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</si>
  <si>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</si>
  <si>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</si>
  <si>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</si>
  <si>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</si>
  <si>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</si>
  <si>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</si>
  <si>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</si>
  <si>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</si>
  <si>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</si>
  <si>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</si>
  <si>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</si>
  <si>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</si>
  <si>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</si>
  <si>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</si>
  <si>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</si>
  <si>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</si>
  <si>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</si>
  <si>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</si>
  <si>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</si>
  <si>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</si>
  <si>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</si>
  <si>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</si>
  <si>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</si>
  <si>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</si>
  <si>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</si>
  <si>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</si>
  <si>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</si>
  <si>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</si>
  <si>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</si>
  <si>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</si>
  <si>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</si>
  <si>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</si>
  <si>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</si>
  <si>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</si>
  <si>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</si>
  <si>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</si>
  <si>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</si>
  <si>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</si>
  <si>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</si>
  <si>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</si>
  <si>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</si>
  <si>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</si>
  <si>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</si>
  <si>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</si>
  <si>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</si>
  <si>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</si>
  <si>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</si>
  <si>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</si>
  <si>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</si>
  <si>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</si>
  <si>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</si>
  <si>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</si>
  <si>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</si>
  <si>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</si>
  <si>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</si>
  <si>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</si>
  <si>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</si>
  <si>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</si>
  <si>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</si>
  <si>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</si>
  <si>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</si>
  <si>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</si>
  <si>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</si>
  <si>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</si>
  <si>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</si>
  <si>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</si>
  <si>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</si>
  <si>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</si>
  <si>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</si>
  <si>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</si>
  <si>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</si>
  <si>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</si>
  <si>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</si>
  <si>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</si>
  <si>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</si>
  <si>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</si>
  <si>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</si>
  <si>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</si>
  <si>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</si>
  <si>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</si>
  <si>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</si>
  <si>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</si>
  <si>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</si>
  <si>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</si>
  <si>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</si>
  <si>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</si>
  <si>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</si>
  <si>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</si>
  <si>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</si>
  <si>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</si>
  <si>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</si>
  <si>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</si>
  <si>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</si>
  <si>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</si>
  <si>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</si>
  <si>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</si>
  <si>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</si>
  <si>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</si>
  <si>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</si>
  <si>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</si>
  <si>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</si>
  <si>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</si>
  <si>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</si>
  <si>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</si>
  <si>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</si>
  <si>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</si>
  <si>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</si>
  <si>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</si>
  <si>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</si>
  <si>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</si>
  <si>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</si>
  <si>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</si>
  <si>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</si>
  <si>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</si>
  <si>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</si>
  <si>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</si>
  <si>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</si>
  <si>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</si>
  <si>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</si>
  <si>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</si>
  <si>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</si>
  <si>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</si>
  <si>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</si>
  <si>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</si>
  <si>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</si>
  <si>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</si>
  <si>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</si>
  <si>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</si>
  <si>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</si>
  <si>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</si>
  <si>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</si>
  <si>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</si>
  <si>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</si>
  <si>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</si>
  <si>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</si>
  <si>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</si>
  <si>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</si>
  <si>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</si>
  <si>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</si>
  <si>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</si>
  <si>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</si>
  <si>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</si>
  <si>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</si>
  <si>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</si>
  <si>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</si>
  <si>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</si>
  <si>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</si>
  <si>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</si>
  <si>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</si>
  <si>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</si>
  <si>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</si>
  <si>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</si>
  <si>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</si>
  <si>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</si>
  <si>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</si>
  <si>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</si>
  <si>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</si>
  <si>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</si>
  <si>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</si>
  <si>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</si>
  <si>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</si>
  <si>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</si>
  <si>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</si>
  <si>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</si>
  <si>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</si>
  <si>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</si>
  <si>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</si>
  <si>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</si>
  <si>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</si>
  <si>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</si>
  <si>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</si>
  <si>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</si>
  <si>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</si>
  <si>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</si>
  <si>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</si>
  <si>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</si>
  <si>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</si>
  <si>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</si>
  <si>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</si>
  <si>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</si>
  <si>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</si>
  <si>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</si>
  <si>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</si>
  <si>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</si>
  <si>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</si>
  <si>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</si>
  <si>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</si>
  <si>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</si>
  <si>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</si>
  <si>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</si>
  <si>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</si>
  <si>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</si>
  <si>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</si>
  <si>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</si>
  <si>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</si>
  <si>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</si>
  <si>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</si>
  <si>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</si>
  <si>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</si>
  <si>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</si>
  <si>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</si>
  <si>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</si>
  <si>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</si>
  <si>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</si>
  <si>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</si>
  <si>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</si>
  <si>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</si>
  <si>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</si>
  <si>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</si>
  <si>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</si>
  <si>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</si>
  <si>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</si>
  <si>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</si>
  <si>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</si>
  <si>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</si>
  <si>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</si>
  <si>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</si>
  <si>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</si>
  <si>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</si>
  <si>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</si>
  <si>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</si>
  <si>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</si>
  <si>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</si>
  <si>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</si>
  <si>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</si>
  <si>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</si>
  <si>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</si>
  <si>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</si>
  <si>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</si>
  <si>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</si>
  <si>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</si>
  <si>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</si>
  <si>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</si>
  <si>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</si>
  <si>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</si>
  <si>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</si>
  <si>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</si>
  <si>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</si>
  <si>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</si>
  <si>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</si>
  <si>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</si>
  <si>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</si>
  <si>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</si>
  <si>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</si>
  <si>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</si>
  <si>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</si>
  <si>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</si>
  <si>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</si>
  <si>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</si>
  <si>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</si>
  <si>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</si>
  <si>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</si>
  <si>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</si>
  <si>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</si>
  <si>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</si>
  <si>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</si>
  <si>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</si>
  <si>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</si>
  <si>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</si>
  <si>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</si>
  <si>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</si>
  <si>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</si>
  <si>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</si>
  <si>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</si>
  <si>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</si>
  <si>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</si>
  <si>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</si>
  <si>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</si>
  <si>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</si>
  <si>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</si>
  <si>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</si>
  <si>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</si>
  <si>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</si>
  <si>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</si>
  <si>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</si>
  <si>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</si>
  <si>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</si>
  <si>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</si>
  <si>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</si>
  <si>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</si>
  <si>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</si>
  <si>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</si>
  <si>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</si>
  <si>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</si>
  <si>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</si>
  <si>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</si>
  <si>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</si>
  <si>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</si>
  <si>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</si>
  <si>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</si>
  <si>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</si>
  <si>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</si>
  <si>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</si>
  <si>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</si>
  <si>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</si>
  <si>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</si>
  <si>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</si>
  <si>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</si>
  <si>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</si>
  <si>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</si>
  <si>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</si>
  <si>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</si>
  <si>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</si>
  <si>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</si>
  <si>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</si>
  <si>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</si>
  <si>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</si>
  <si>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</si>
  <si>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</si>
  <si>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</si>
  <si>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</si>
  <si>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</si>
  <si>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</si>
  <si>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</si>
  <si>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</si>
  <si>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</si>
  <si>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</si>
  <si>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</si>
  <si>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</si>
  <si>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</si>
  <si>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</si>
  <si>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</si>
  <si>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</si>
  <si>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</si>
  <si>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</si>
  <si>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</si>
  <si>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</si>
  <si>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</si>
  <si>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</si>
  <si>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</si>
  <si>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</si>
  <si>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</si>
  <si>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</si>
  <si>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</si>
  <si>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</si>
  <si>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</si>
  <si>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</si>
  <si>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</si>
  <si>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</si>
  <si>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</si>
  <si>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</si>
  <si>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</si>
  <si>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</si>
  <si>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</si>
  <si>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</si>
  <si>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</si>
  <si>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</si>
  <si>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</si>
  <si>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</si>
  <si>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</si>
  <si>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</si>
  <si>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</si>
  <si>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</si>
  <si>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</si>
  <si>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</si>
  <si>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</si>
  <si>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</si>
  <si>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</si>
  <si>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</si>
  <si>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</si>
  <si>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</si>
  <si>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</si>
  <si>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</si>
  <si>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</si>
  <si>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</si>
  <si>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</si>
  <si>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</si>
  <si>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</si>
  <si>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</si>
  <si>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</si>
  <si>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</si>
  <si>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</si>
  <si>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</si>
  <si>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</si>
  <si>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</si>
  <si>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</si>
  <si>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</si>
  <si>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</si>
  <si>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</si>
  <si>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</si>
  <si>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</si>
  <si>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</si>
  <si>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</si>
  <si>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</si>
  <si>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</si>
  <si>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</si>
  <si>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</si>
  <si>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</si>
  <si>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</si>
  <si>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</si>
  <si>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</si>
  <si>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</si>
  <si>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</si>
  <si>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</si>
  <si>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</si>
  <si>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</si>
  <si>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</si>
  <si>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</si>
  <si>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</si>
  <si>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</si>
  <si>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</si>
  <si>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</si>
  <si>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</si>
  <si>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</si>
  <si>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</si>
  <si>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</si>
  <si>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</si>
  <si>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</si>
  <si>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</si>
  <si>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</si>
  <si>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</si>
  <si>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</si>
  <si>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</si>
  <si>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</si>
  <si>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</si>
  <si>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</si>
  <si>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</si>
  <si>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</si>
  <si>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</si>
  <si>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</si>
  <si>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</si>
  <si>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</si>
  <si>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</si>
  <si>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</si>
  <si>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</si>
  <si>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</si>
  <si>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</si>
  <si>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</si>
  <si>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</si>
  <si>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</si>
  <si>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</si>
  <si>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</si>
  <si>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</si>
  <si>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</si>
  <si>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</si>
  <si>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</si>
  <si>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</si>
  <si>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</si>
  <si>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</si>
  <si>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</si>
  <si>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</si>
  <si>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</si>
  <si>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</si>
  <si>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</si>
  <si>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</si>
  <si>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</si>
  <si>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</si>
  <si>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</si>
  <si>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</si>
  <si>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</si>
  <si>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</si>
  <si>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</si>
  <si>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</si>
  <si>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</si>
  <si>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</si>
  <si>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</si>
  <si>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</si>
  <si>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</si>
  <si>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</si>
  <si>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</si>
  <si>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</si>
  <si>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</si>
  <si>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</si>
  <si>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</si>
  <si>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</si>
  <si>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</si>
  <si>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</si>
  <si>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</si>
  <si>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</si>
  <si>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</si>
  <si>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</si>
  <si>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</si>
  <si>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</si>
  <si>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</si>
  <si>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</si>
  <si>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</si>
  <si>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</si>
  <si>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</si>
  <si>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</si>
  <si>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</si>
  <si>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</si>
  <si>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</si>
  <si>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</si>
  <si>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</si>
  <si>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</si>
  <si>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</si>
  <si>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</si>
  <si>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</si>
  <si>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</si>
  <si>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</si>
  <si>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</si>
  <si>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</si>
  <si>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</si>
  <si>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</si>
  <si>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</si>
  <si>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</si>
  <si>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</si>
  <si>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</si>
  <si>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</si>
  <si>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</si>
  <si>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</si>
  <si>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</si>
  <si>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</si>
  <si>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</si>
  <si>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</si>
  <si>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</si>
  <si>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</si>
  <si>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</si>
  <si>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</si>
  <si>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</si>
  <si>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</si>
  <si>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</si>
  <si>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</si>
  <si>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</si>
  <si>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</si>
  <si>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</si>
  <si>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</si>
  <si>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</si>
  <si>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</si>
  <si>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</si>
  <si>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</si>
  <si>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</si>
  <si>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</si>
  <si>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</si>
  <si>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</si>
  <si>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</si>
  <si>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</si>
  <si>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</si>
  <si>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</si>
  <si>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</si>
  <si>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</si>
  <si>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</si>
  <si>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</si>
  <si>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</si>
  <si>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</si>
  <si>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</si>
  <si>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</si>
  <si>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</si>
  <si>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</si>
  <si>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</si>
  <si>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</si>
  <si>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</si>
  <si>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</si>
  <si>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</si>
  <si>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</si>
  <si>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</si>
  <si>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</si>
  <si>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</si>
  <si>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</si>
  <si>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</si>
  <si>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</si>
  <si>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</si>
  <si>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</si>
  <si>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</si>
  <si>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</si>
  <si>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</si>
  <si>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</si>
  <si>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</si>
  <si>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</si>
  <si>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</si>
  <si>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</si>
  <si>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</si>
  <si>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</si>
  <si>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</si>
  <si>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</si>
  <si>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</si>
  <si>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</si>
  <si>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</si>
  <si>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</si>
  <si>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</si>
  <si>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</si>
  <si>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</si>
  <si>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</si>
  <si>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</si>
  <si>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</si>
  <si>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</si>
  <si>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</si>
  <si>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</si>
  <si>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</si>
  <si>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</si>
  <si>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</si>
  <si>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</si>
  <si>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</si>
  <si>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</si>
  <si>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</si>
  <si>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</si>
  <si>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</si>
  <si>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</si>
  <si>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</si>
  <si>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</si>
  <si>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</si>
  <si>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</si>
  <si>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</si>
  <si>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</si>
  <si>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</si>
  <si>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</si>
  <si>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</si>
  <si>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</si>
  <si>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</si>
  <si>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</si>
  <si>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</si>
  <si>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</si>
  <si>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</si>
  <si>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</si>
  <si>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</si>
  <si>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</si>
  <si>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</si>
  <si>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</si>
  <si>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</si>
  <si>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</si>
  <si>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</si>
  <si>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</si>
  <si>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</si>
  <si>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</si>
  <si>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</si>
  <si>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</si>
  <si>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</si>
  <si>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</si>
  <si>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</si>
  <si>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</si>
  <si>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</si>
  <si>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</si>
  <si>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</si>
  <si>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</si>
  <si>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</si>
  <si>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</si>
  <si>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</si>
  <si>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</si>
  <si>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</si>
  <si>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</si>
  <si>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</si>
  <si>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</si>
  <si>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</si>
  <si>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</si>
  <si>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</si>
  <si>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</si>
  <si>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</si>
  <si>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</si>
  <si>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</si>
  <si>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</si>
  <si>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</si>
  <si>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</si>
  <si>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</si>
  <si>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</si>
  <si>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</si>
  <si>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</si>
  <si>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</si>
  <si>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</si>
  <si>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</si>
  <si>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</si>
  <si>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</si>
  <si>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</si>
  <si>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</si>
  <si>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</si>
  <si>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</si>
  <si>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</si>
  <si>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</si>
  <si>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</si>
  <si>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</si>
  <si>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</si>
  <si>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</si>
  <si>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</si>
  <si>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</si>
  <si>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</si>
  <si>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</si>
  <si>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</si>
  <si>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</si>
  <si>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</si>
  <si>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</si>
  <si>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</si>
  <si>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</si>
  <si>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</si>
  <si>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</si>
  <si>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</si>
  <si>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</si>
  <si>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</si>
  <si>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</si>
  <si>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</si>
  <si>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</si>
  <si>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</si>
  <si>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</si>
  <si>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</si>
  <si>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</si>
  <si>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</si>
  <si>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</si>
  <si>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</si>
  <si>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</si>
  <si>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</si>
  <si>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</si>
  <si>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</si>
  <si>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</si>
  <si>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</si>
  <si>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</si>
  <si>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</si>
  <si>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</si>
  <si>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</si>
  <si>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</si>
  <si>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</si>
  <si>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</si>
  <si>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</si>
  <si>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</si>
  <si>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</si>
  <si>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</si>
  <si>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</si>
  <si>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</si>
  <si>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</si>
  <si>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</si>
  <si>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</si>
  <si>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</si>
  <si>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</si>
  <si>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</si>
  <si>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</si>
  <si>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</si>
  <si>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</si>
  <si>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</si>
  <si>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</si>
  <si>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</si>
  <si>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</si>
  <si>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</si>
  <si>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</si>
  <si>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</si>
  <si>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</si>
  <si>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</si>
  <si>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</si>
  <si>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</si>
  <si>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</si>
  <si>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</si>
  <si>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</si>
  <si>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</si>
  <si>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</si>
  <si>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</si>
  <si>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</si>
  <si>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</si>
  <si>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</si>
  <si>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</si>
  <si>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</si>
  <si>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</si>
  <si>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</si>
  <si>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</si>
  <si>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</si>
  <si>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</si>
  <si>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</si>
  <si>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</si>
  <si>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</si>
  <si>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</si>
  <si>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</si>
  <si>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</si>
  <si>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</si>
  <si>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</si>
  <si>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</si>
  <si>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</si>
  <si>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</si>
  <si>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</si>
  <si>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</si>
  <si>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</si>
  <si>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</si>
  <si>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</si>
  <si>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</si>
  <si>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</si>
  <si>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</si>
  <si>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</si>
  <si>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</si>
  <si>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</si>
  <si>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</si>
  <si>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</si>
  <si>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</si>
  <si>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</si>
  <si>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</si>
  <si>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</si>
  <si>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</si>
  <si>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</si>
  <si>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</si>
  <si>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</si>
  <si>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</si>
  <si>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</si>
  <si>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</si>
  <si>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</si>
  <si>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</si>
  <si>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</si>
  <si>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</si>
  <si>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</si>
  <si>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</si>
  <si>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</si>
  <si>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新田县2024年一般公共预算支出决算表（经济分类）</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</si>
  <si>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</si>
  <si>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</si>
  <si>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</si>
  <si>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</si>
  <si>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</si>
  <si>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</si>
  <si>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</si>
  <si>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</si>
  <si>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</si>
  <si>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</si>
  <si>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</si>
  <si>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</si>
  <si>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</si>
  <si>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</si>
  <si>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</si>
  <si>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</si>
  <si>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</si>
  <si>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</si>
  <si>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</si>
  <si>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</si>
  <si>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</si>
  <si>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</si>
  <si>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</si>
  <si>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</si>
  <si>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</si>
  <si>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</si>
  <si>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</si>
  <si>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</si>
  <si>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</si>
  <si>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</si>
  <si>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</si>
  <si>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</si>
  <si>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</si>
  <si>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</si>
  <si>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</si>
  <si>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</si>
  <si>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</si>
  <si>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</si>
  <si>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</si>
  <si>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</si>
  <si>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</si>
  <si>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</si>
  <si>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</si>
  <si>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</si>
  <si>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</si>
  <si>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</si>
  <si>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</si>
  <si>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</si>
  <si>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</si>
  <si>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</si>
  <si>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</si>
  <si>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</si>
  <si>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</si>
  <si>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</si>
  <si>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</si>
  <si>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</si>
  <si>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</si>
  <si>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</si>
  <si>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</si>
  <si>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</si>
  <si>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一般公共预算基本支出</t>
  </si>
  <si>
    <t>决 算 数</t>
  </si>
  <si>
    <t>一、税收返还性收入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</si>
  <si>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</si>
  <si>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</si>
  <si>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</si>
  <si>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</si>
  <si>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</si>
  <si>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</si>
  <si>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二、转移支付收入</t>
  </si>
  <si>
    <t xml:space="preserve">  （一）一般性转移支付收入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</si>
  <si>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</si>
  <si>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</si>
  <si>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</si>
  <si>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</si>
  <si>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</si>
  <si>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</si>
  <si>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</si>
  <si>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</si>
  <si>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</si>
  <si>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</si>
  <si>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</si>
  <si>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</si>
  <si>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</si>
  <si>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</si>
  <si>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</si>
  <si>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</si>
  <si>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</si>
  <si>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</si>
  <si>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</si>
  <si>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</si>
  <si>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</si>
  <si>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</si>
  <si>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</si>
  <si>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</si>
  <si>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</si>
  <si>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</si>
  <si>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</si>
  <si>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</si>
  <si>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</si>
  <si>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</si>
  <si>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</si>
  <si>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</si>
  <si>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</si>
  <si>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</si>
  <si>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其他一般性转移支付收入</t>
  </si>
  <si>
    <t xml:space="preserve">  （二）专项转移支付收入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</si>
  <si>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</si>
  <si>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</si>
  <si>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</si>
  <si>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</si>
  <si>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</si>
  <si>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</si>
  <si>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</si>
  <si>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</si>
  <si>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</si>
  <si>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</si>
  <si>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</si>
  <si>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</si>
  <si>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</si>
  <si>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</si>
  <si>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</si>
  <si>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</si>
  <si>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</si>
  <si>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</si>
  <si>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</si>
  <si>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</si>
  <si>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</si>
  <si>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新田县2024年一般公共预算对下税收返还和转移支付分地区决算表</t>
  </si>
  <si>
    <t>地  区</t>
  </si>
  <si>
    <t>税收返还</t>
  </si>
  <si>
    <t>一般性转移支付</t>
  </si>
  <si>
    <t>专项转移支付</t>
  </si>
  <si>
    <t>新田县</t>
  </si>
  <si>
    <t>合  计</t>
  </si>
  <si>
    <t>一、本年收入小计</t>
  </si>
  <si>
    <t>1、农网还贷资金收入</t>
  </si>
  <si>
    <t>2、海南省高等级公路车辆通行附加费收入</t>
  </si>
  <si>
    <t>3、港口建设费收入</t>
  </si>
  <si>
    <t>4、国家电影事业发展专项资金收入</t>
  </si>
  <si>
    <t>5、国有土地收益基金收入</t>
  </si>
  <si>
    <t>6、农业土地开发资金收入</t>
  </si>
  <si>
    <t>7、国有土地使用权出让收入</t>
  </si>
  <si>
    <t>8、大中型水库库区基金收入</t>
  </si>
  <si>
    <t>9、彩票公益金收入</t>
  </si>
  <si>
    <t>10、城市基础设施配套费收入</t>
  </si>
  <si>
    <t>11、小型水库移民扶助基金收入</t>
  </si>
  <si>
    <t>12、国家重大水利工程建设基金收入</t>
  </si>
  <si>
    <t>13、车辆通行费</t>
  </si>
  <si>
    <t>14、污水处理费收入</t>
  </si>
  <si>
    <t>15、彩票发行机构和彩票销售机构的业务费用</t>
  </si>
  <si>
    <t>16、其他政府性基金收入</t>
  </si>
  <si>
    <t>17、专项债券对应项目专项收入</t>
  </si>
  <si>
    <t>二、上级补助收入</t>
  </si>
  <si>
    <t>三、地方政府专项债务（转贷）收入</t>
  </si>
  <si>
    <t>四、上年结转</t>
  </si>
  <si>
    <t>合 计</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</si>
  <si>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</si>
  <si>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</si>
  <si>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</si>
  <si>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</si>
  <si>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</si>
  <si>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</si>
  <si>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</si>
  <si>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</si>
  <si>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</si>
  <si>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</si>
  <si>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</si>
  <si>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</si>
  <si>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</si>
  <si>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</si>
  <si>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</si>
  <si>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</si>
  <si>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</si>
  <si>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</si>
  <si>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</si>
  <si>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</si>
  <si>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</si>
  <si>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</si>
  <si>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</si>
  <si>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</si>
  <si>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</si>
  <si>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</si>
  <si>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</si>
  <si>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</si>
  <si>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</si>
  <si>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</si>
  <si>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</si>
  <si>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</si>
  <si>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</si>
  <si>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</si>
  <si>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</si>
  <si>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</si>
  <si>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</si>
  <si>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</si>
  <si>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</si>
  <si>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</si>
  <si>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</si>
  <si>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</si>
  <si>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</si>
  <si>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</si>
  <si>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</si>
  <si>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</si>
  <si>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</si>
  <si>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</si>
  <si>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</si>
  <si>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</si>
  <si>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</si>
  <si>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</si>
  <si>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</si>
  <si>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</si>
  <si>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</si>
  <si>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</si>
  <si>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</si>
  <si>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</si>
  <si>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</si>
  <si>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</si>
  <si>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</si>
  <si>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</si>
  <si>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</si>
  <si>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</si>
  <si>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</si>
  <si>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</si>
  <si>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</si>
  <si>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</si>
  <si>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</si>
  <si>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</si>
  <si>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</si>
  <si>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</si>
  <si>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一、本年支出小计</t>
  </si>
  <si>
    <t>1、教育支出</t>
  </si>
  <si>
    <t>2、科学技术支出</t>
  </si>
  <si>
    <t>3、文化旅游体育与传媒支出</t>
  </si>
  <si>
    <t>4、社会保障和就业支出</t>
  </si>
  <si>
    <t>5、卫生健康支出</t>
  </si>
  <si>
    <t>6、节能环保支出</t>
  </si>
  <si>
    <t>7、城乡社区支出</t>
  </si>
  <si>
    <t>其中：国有土地使用权出让收入安排的支出</t>
  </si>
  <si>
    <t xml:space="preserve">  城市基础设施配套费安排的支出</t>
  </si>
  <si>
    <t xml:space="preserve">  污水处理费安排的支出</t>
  </si>
  <si>
    <t xml:space="preserve">  超长期特别国债安排的支出</t>
  </si>
  <si>
    <t>8、农林水支出</t>
  </si>
  <si>
    <t>9、交通运输支出</t>
  </si>
  <si>
    <t>10、资源勘探工业信息等支出</t>
  </si>
  <si>
    <t>其中：超长期特别国债安排的支出</t>
  </si>
  <si>
    <t>11、金融支出</t>
  </si>
  <si>
    <t>12、住房保障支出</t>
  </si>
  <si>
    <t>13、粮油物资储备支出</t>
  </si>
  <si>
    <t>14、灾害防治及应急管理支出</t>
  </si>
  <si>
    <t>15、其他支出</t>
  </si>
  <si>
    <t>其中：其他政府性基金及对应专项债务收入安排的支出</t>
  </si>
  <si>
    <t xml:space="preserve">  彩票公益金安排的支出</t>
  </si>
  <si>
    <t>16、债务付息支出</t>
  </si>
  <si>
    <t>17、债务发行费用支出</t>
  </si>
  <si>
    <t>18、抗疫特别国债安排的支出</t>
  </si>
  <si>
    <t>三、调出资金</t>
  </si>
  <si>
    <t>四、债务还本支出</t>
  </si>
  <si>
    <t>四、结转下年支出</t>
  </si>
  <si>
    <t>政府性基金预算支出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</si>
  <si>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</si>
  <si>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</si>
  <si>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</si>
  <si>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</si>
  <si>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</si>
  <si>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</si>
  <si>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</si>
  <si>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</si>
  <si>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</si>
  <si>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</si>
  <si>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</si>
  <si>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</si>
  <si>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</si>
  <si>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</si>
  <si>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</si>
  <si>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</si>
  <si>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</si>
  <si>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</si>
  <si>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</si>
  <si>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</si>
  <si>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</si>
  <si>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</si>
  <si>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</si>
  <si>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</si>
  <si>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</si>
  <si>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</si>
  <si>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</si>
  <si>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</si>
  <si>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</si>
  <si>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</si>
  <si>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</si>
  <si>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</si>
  <si>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</si>
  <si>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</si>
  <si>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</si>
  <si>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</si>
  <si>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</si>
  <si>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</si>
  <si>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</si>
  <si>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</si>
  <si>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</si>
  <si>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</si>
  <si>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</si>
  <si>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</si>
  <si>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</si>
  <si>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</si>
  <si>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</si>
  <si>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</si>
  <si>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</si>
  <si>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</si>
  <si>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</si>
  <si>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</si>
  <si>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</si>
  <si>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</si>
  <si>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</si>
  <si>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</si>
  <si>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</si>
  <si>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</si>
  <si>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</si>
  <si>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</si>
  <si>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</si>
  <si>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</si>
  <si>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</si>
  <si>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</si>
  <si>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</si>
  <si>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</si>
  <si>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</si>
  <si>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</si>
  <si>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</si>
  <si>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</si>
  <si>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</si>
  <si>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</si>
  <si>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</si>
  <si>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</si>
  <si>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</si>
  <si>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</si>
  <si>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</si>
  <si>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</si>
  <si>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</si>
  <si>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</si>
  <si>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</si>
  <si>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</si>
  <si>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</si>
  <si>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</si>
  <si>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</si>
  <si>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</si>
  <si>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</si>
  <si>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</si>
  <si>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</si>
  <si>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</si>
  <si>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</si>
  <si>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</si>
  <si>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</si>
  <si>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</si>
  <si>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</si>
  <si>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</si>
  <si>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</si>
  <si>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</si>
  <si>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</si>
  <si>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</si>
  <si>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</si>
  <si>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</si>
  <si>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</si>
  <si>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</si>
  <si>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</si>
  <si>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</si>
  <si>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</si>
  <si>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</si>
  <si>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</si>
  <si>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</si>
  <si>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</si>
  <si>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</si>
  <si>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</si>
  <si>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</si>
  <si>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</si>
  <si>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</si>
  <si>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</si>
  <si>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</si>
  <si>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</si>
  <si>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</si>
  <si>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</si>
  <si>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</si>
  <si>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</si>
  <si>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</si>
  <si>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</si>
  <si>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</si>
  <si>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</si>
  <si>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</si>
  <si>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</si>
  <si>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</si>
  <si>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</si>
  <si>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</si>
  <si>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</si>
  <si>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</si>
  <si>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</si>
  <si>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</si>
  <si>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</si>
  <si>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</si>
  <si>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</si>
  <si>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</si>
  <si>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</si>
  <si>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</si>
  <si>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</si>
  <si>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</si>
  <si>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</si>
  <si>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</si>
  <si>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</si>
  <si>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</si>
  <si>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</si>
  <si>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</si>
  <si>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</si>
  <si>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</si>
  <si>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</si>
  <si>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</si>
  <si>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</si>
  <si>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</si>
  <si>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</si>
  <si>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</si>
  <si>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</si>
  <si>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</si>
  <si>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</si>
  <si>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</si>
  <si>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</si>
  <si>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</si>
  <si>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</si>
  <si>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</si>
  <si>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</si>
  <si>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</si>
  <si>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</si>
  <si>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</si>
  <si>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</si>
  <si>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</si>
  <si>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</si>
  <si>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</si>
  <si>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</si>
  <si>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</si>
  <si>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</si>
  <si>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</si>
  <si>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</si>
  <si>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</si>
  <si>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</si>
  <si>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</si>
  <si>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</si>
  <si>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</si>
  <si>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</si>
  <si>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</si>
  <si>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</si>
  <si>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</si>
  <si>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</si>
  <si>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</si>
  <si>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</si>
  <si>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</si>
  <si>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</si>
  <si>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</si>
  <si>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</si>
  <si>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</si>
  <si>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</si>
  <si>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</si>
  <si>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</si>
  <si>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</si>
  <si>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</si>
  <si>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</si>
  <si>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</si>
  <si>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</si>
  <si>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</si>
  <si>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</si>
  <si>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</si>
  <si>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</si>
  <si>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</si>
  <si>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</si>
  <si>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</si>
  <si>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</si>
  <si>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</si>
  <si>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</si>
  <si>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</si>
  <si>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</si>
  <si>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</si>
  <si>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</si>
  <si>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</si>
  <si>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</si>
  <si>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</si>
  <si>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</si>
  <si>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</si>
  <si>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</si>
  <si>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</si>
  <si>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</si>
  <si>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</si>
  <si>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</si>
  <si>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</si>
  <si>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</si>
  <si>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</si>
  <si>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</si>
  <si>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</si>
  <si>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</si>
  <si>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</si>
  <si>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</si>
  <si>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</si>
  <si>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</si>
  <si>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</si>
  <si>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</si>
  <si>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</si>
  <si>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</si>
  <si>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</si>
  <si>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</si>
  <si>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</si>
  <si>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</si>
  <si>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</si>
  <si>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</si>
  <si>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</si>
  <si>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</si>
  <si>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</si>
  <si>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</si>
  <si>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</si>
  <si>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</si>
  <si>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</si>
  <si>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</si>
  <si>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</si>
  <si>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</si>
  <si>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</si>
  <si>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</si>
  <si>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</si>
  <si>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</si>
  <si>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</si>
  <si>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</si>
  <si>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</si>
  <si>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</si>
  <si>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</si>
  <si>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</si>
  <si>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</si>
  <si>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</si>
  <si>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</si>
  <si>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</si>
  <si>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</si>
  <si>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</si>
  <si>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</si>
  <si>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新田县2024年政府性基金转移支付分项目决算表</t>
  </si>
  <si>
    <t>一、核电站乏燃料处理处置基金收入</t>
  </si>
  <si>
    <t>二、国家电影事业发展专项资金相关收入</t>
  </si>
  <si>
    <t>三、旅游发展基金收入</t>
  </si>
  <si>
    <t>四、可再生能源电价附加收入</t>
  </si>
  <si>
    <t>五、废弃电器电子产品处理基金收入</t>
  </si>
  <si>
    <t>六、国有土地使用权出让相关收入</t>
  </si>
  <si>
    <t>七、国有土地收益基金相关收入</t>
  </si>
  <si>
    <t>八、农业土地开发资金相关收入</t>
  </si>
  <si>
    <t>九、城市基础设施配套费相关收入</t>
  </si>
  <si>
    <t>十、污水处理费相关收入</t>
  </si>
  <si>
    <t>十一、大中型水库库区基金相关收入</t>
  </si>
  <si>
    <t>十二、三峡水库库区基金收入</t>
  </si>
  <si>
    <t>十三、国家重大水利工程建设基金相关收入</t>
  </si>
  <si>
    <t>十四、大中型水库移民后期扶持基金收入</t>
  </si>
  <si>
    <t>十五、小型水库移民扶助基金相关收入</t>
  </si>
  <si>
    <t>十六、海南省高等级公路车辆通行附加费相关收入</t>
  </si>
  <si>
    <t>十七、车辆通行费相关收入</t>
  </si>
  <si>
    <t>十八、铁路建设基金收入</t>
  </si>
  <si>
    <t>十九、船舶油污损害赔偿基金收入</t>
  </si>
  <si>
    <t>二十、民航发展基金收入</t>
  </si>
  <si>
    <t>二十一、农网还贷资金收入</t>
  </si>
  <si>
    <t>二十二、中央特别国债经营基金收入</t>
  </si>
  <si>
    <t>二十三、中央特别国债经营基金财务收入</t>
  </si>
  <si>
    <t>二十四、耕地保护考核奖惩基金收入</t>
  </si>
  <si>
    <t>二十五、彩票发行机构和彩票销售机构的业务费用</t>
  </si>
  <si>
    <t>二十六、彩票公益金收入</t>
  </si>
  <si>
    <t>二十七、超长期特别国债相关收入</t>
  </si>
  <si>
    <t>二十八、其他政府性基金相关收入</t>
  </si>
  <si>
    <t>新田县2024年政府性基金转移支付分地区决算表</t>
  </si>
  <si>
    <t>一、本年收入</t>
  </si>
  <si>
    <t>1、利润收入</t>
  </si>
  <si>
    <t>2、股利、股息收入</t>
  </si>
  <si>
    <t>3、产权转让收入</t>
  </si>
  <si>
    <t>4、清算收入</t>
  </si>
  <si>
    <t>5、其他国有资本经营预算收入</t>
  </si>
  <si>
    <t>三、上年结转</t>
  </si>
  <si>
    <t>预算科目</t>
  </si>
  <si>
    <t>国有资本经营预算收入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</si>
  <si>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</si>
  <si>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</si>
  <si>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</si>
  <si>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</si>
  <si>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</si>
  <si>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</si>
  <si>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</si>
  <si>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</si>
  <si>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</si>
  <si>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</si>
  <si>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</si>
  <si>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</si>
  <si>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</si>
  <si>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</si>
  <si>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</si>
  <si>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</si>
  <si>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</si>
  <si>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</si>
  <si>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</si>
  <si>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</si>
  <si>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</si>
  <si>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</si>
  <si>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</si>
  <si>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</si>
  <si>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</si>
  <si>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</si>
  <si>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</si>
  <si>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</si>
  <si>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</si>
  <si>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</si>
  <si>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</si>
  <si>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</si>
  <si>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</si>
  <si>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</si>
  <si>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</si>
  <si>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</si>
  <si>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</si>
  <si>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</si>
  <si>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</si>
  <si>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</si>
  <si>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</si>
  <si>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</si>
  <si>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</si>
  <si>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2024年国有资本经营支出决算总表</t>
  </si>
  <si>
    <t>一、本年支出</t>
  </si>
  <si>
    <t>1、社会保障和就业支出</t>
  </si>
  <si>
    <t>2、国有资本经营预算支出</t>
  </si>
  <si>
    <t xml:space="preserve">  解决历史遗留问题及改革成本支出</t>
  </si>
  <si>
    <t xml:space="preserve">  国有企业资本金注入</t>
  </si>
  <si>
    <t xml:space="preserve">  国有企业政策性补贴(款)</t>
  </si>
  <si>
    <t xml:space="preserve">  其他国有资本经营预算支出(款)</t>
  </si>
  <si>
    <t>二、结转下年支出</t>
  </si>
  <si>
    <t>2024年国有资本经营支出决算明细表</t>
  </si>
  <si>
    <t>国有资本经营预算支出</t>
  </si>
  <si>
    <t xml:space="preserve">    国有资本经营预算补充社保基金支出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</si>
  <si>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</si>
  <si>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</si>
  <si>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</si>
  <si>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</si>
  <si>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</si>
  <si>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</si>
  <si>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</si>
  <si>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</si>
  <si>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</si>
  <si>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</si>
  <si>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</si>
  <si>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</si>
  <si>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</si>
  <si>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</si>
  <si>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</si>
  <si>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</si>
  <si>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</si>
  <si>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</si>
  <si>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 xml:space="preserve">    国有企业政策性补贴(项)</t>
  </si>
  <si>
    <t xml:space="preserve">    其他国有资本经营预算支出(项)</t>
  </si>
  <si>
    <t>新田县2024年国有资本经营转移支付分项目决算表</t>
  </si>
  <si>
    <t>项   目</t>
  </si>
  <si>
    <t>合   计</t>
  </si>
  <si>
    <t>解决历史遗留问题及改革成本支出</t>
  </si>
  <si>
    <t>国有企业退休人员社会化管理补助支出</t>
  </si>
  <si>
    <t>新田县2024年国有资本经营转移支付分地区决算表</t>
  </si>
  <si>
    <r>
      <rPr>
        <b/>
        <sz val="10"/>
        <rFont val="宋体"/>
        <charset val="134"/>
      </rPr>
      <t>地</t>
    </r>
    <r>
      <rPr>
        <b/>
        <sz val="10"/>
        <rFont val="Times New Roman"/>
        <charset val="134"/>
      </rPr>
      <t xml:space="preserve">      </t>
    </r>
    <r>
      <rPr>
        <b/>
        <sz val="10"/>
        <rFont val="宋体"/>
        <charset val="134"/>
      </rPr>
      <t>区</t>
    </r>
  </si>
  <si>
    <r>
      <rPr>
        <b/>
        <sz val="10"/>
        <rFont val="宋体"/>
        <charset val="134"/>
      </rPr>
      <t>合</t>
    </r>
    <r>
      <rPr>
        <b/>
        <sz val="10"/>
        <rFont val="Times New Roman"/>
        <charset val="134"/>
      </rPr>
      <t xml:space="preserve">       </t>
    </r>
    <r>
      <rPr>
        <b/>
        <sz val="10"/>
        <rFont val="宋体"/>
        <charset val="134"/>
      </rPr>
      <t>计</t>
    </r>
  </si>
  <si>
    <t>项  目</t>
  </si>
  <si>
    <t>企业职工基本养老保险基金</t>
  </si>
  <si>
    <t>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</si>
  <si>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</si>
  <si>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</si>
  <si>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</si>
  <si>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</si>
  <si>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</si>
  <si>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</si>
  <si>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城乡居民基本养老保险基金</t>
  </si>
  <si>
    <t>机关事业单位基本养老保险基金</t>
  </si>
  <si>
    <t>职工基本医疗保险（含生育保险）基金</t>
  </si>
  <si>
    <t>城乡居民基本医疗保险基金</t>
  </si>
  <si>
    <t>失业保险基金</t>
  </si>
  <si>
    <t>二、上年结余</t>
  </si>
  <si>
    <t>其中：社会保险待遇支出</t>
  </si>
  <si>
    <t xml:space="preserve"> 转移支出</t>
  </si>
  <si>
    <t xml:space="preserve"> 其他支出</t>
  </si>
  <si>
    <t xml:space="preserve"> 全国统筹调剂资金支出</t>
  </si>
  <si>
    <t>二、年末滚存结余</t>
  </si>
  <si>
    <t>地区</t>
  </si>
  <si>
    <t>债务限额</t>
  </si>
  <si>
    <t>债务余额</t>
  </si>
  <si>
    <t>新田县2024年债务发行及还本付息情况表</t>
  </si>
  <si>
    <t>一、2023年地方政府债务余额</t>
  </si>
  <si>
    <t xml:space="preserve">  一般债务</t>
  </si>
  <si>
    <t xml:space="preserve">  专项债务</t>
  </si>
  <si>
    <t>二、2024年地方政府债务余额限额</t>
  </si>
  <si>
    <t>三、2024年地方政府债务发行决算数</t>
  </si>
  <si>
    <t xml:space="preserve">  新增一般债券发行额</t>
  </si>
  <si>
    <t xml:space="preserve">  再融资一般债券发行额</t>
  </si>
  <si>
    <t xml:space="preserve">  新增专项债券发行额</t>
  </si>
  <si>
    <t xml:space="preserve">  再融资专项债券发行额</t>
  </si>
  <si>
    <t>四、2024年地方政府债务还本决算数</t>
  </si>
  <si>
    <t>五、2024年地方政府债务付息决算数</t>
  </si>
  <si>
    <t>六、本年采用其他方式化解的债务本金</t>
  </si>
  <si>
    <t>七、2024年地方政府债务余额</t>
  </si>
  <si>
    <t>项目名称</t>
  </si>
  <si>
    <t>项目实施单位</t>
  </si>
  <si>
    <t>债券性质</t>
  </si>
  <si>
    <t>债券规模</t>
  </si>
  <si>
    <t>新田县中医医院门诊、医技、内科住院综合楼</t>
  </si>
  <si>
    <t>新田县中医院</t>
  </si>
  <si>
    <t>专项债券</t>
  </si>
  <si>
    <t>新田县智能制造产业园</t>
  </si>
  <si>
    <t>新田县产业开发区</t>
  </si>
  <si>
    <t>补充政府性基金</t>
  </si>
  <si>
    <t>新田县财政局</t>
  </si>
  <si>
    <t>专项债券小计</t>
  </si>
  <si>
    <t>国省干线、农村公路</t>
  </si>
  <si>
    <t>新田县交通运输局</t>
  </si>
  <si>
    <t>一般债券</t>
  </si>
  <si>
    <t>G234竹林坪到县城公路建设项目</t>
  </si>
  <si>
    <t>民兵训练基地二期</t>
  </si>
  <si>
    <t>新田县应急管理局</t>
  </si>
  <si>
    <t>市政维护工程</t>
  </si>
  <si>
    <t>新田县住建局</t>
  </si>
  <si>
    <t>毛俊水库新田灌区工程建设</t>
  </si>
  <si>
    <t>新田县水利局</t>
  </si>
  <si>
    <t>平安城市建设</t>
  </si>
  <si>
    <t>新田县公安局</t>
  </si>
  <si>
    <t>公路养护</t>
  </si>
  <si>
    <t>新田县公路养护中心</t>
  </si>
  <si>
    <t>LED道路照明节能治理建设</t>
  </si>
  <si>
    <t>怡华路市政道路改造</t>
  </si>
  <si>
    <t>一般债券小计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</si>
</sst>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Red]\(0.0\)"/>
    <numFmt numFmtId="178" formatCode="0.00_ "/>
    <numFmt numFmtId="179" formatCode="0_ "/>
    <numFmt numFmtId="180" formatCode="0.0%"/>
    <numFmt numFmtId="181" formatCode="0.0"/>
    <numFmt numFmtId="182" formatCode="0.00_);[Red]\(0.00\)"/>
    <numFmt numFmtId="183" formatCode="0.0_ "/>
  </numFmts>
  <fonts count="66">
    <font>
      <sz val="11"/>
      <color theme="1"/>
      <name val="宋体"/>
      <charset val="134"/>
      <scheme val="minor"/>
    </font>
    <font>
      <sz val="11"/>
      <name val="宋体"/>
      <charset val="134"/>
      <scheme val="minor"/>
    </font>
    <font>
      <sz val="12"/>
      <name val="宋体"/>
      <charset val="134"/>
      <scheme val="minor"/>
    </font>
    <font>
      <b/>
      <sz val="18"/>
      <name val="宋体"/>
      <charset val="0"/>
      <scheme val="major"/>
    </font>
    <font>
      <sz val="10"/>
      <name val="Arial"/>
      <charset val="0"/>
    </font>
    <font>
      <sz val="10"/>
      <name val="宋体"/>
      <charset val="134"/>
    </font>
    <font>
      <b/>
      <sz val="10"/>
      <name val="宋体"/>
      <charset val="134"/>
      <scheme val="minor"/>
    </font>
    <font>
      <b/>
      <sz val="10"/>
      <name val="宋体"/>
      <charset val="0"/>
      <scheme val="minor"/>
    </font>
    <font>
      <sz val="10"/>
      <name val="宋体"/>
      <charset val="0"/>
      <scheme val="minor"/>
    </font>
    <font>
      <sz val="10"/>
      <name val="宋体"/>
      <charset val="134"/>
      <scheme val="minor"/>
    </font>
    <font>
      <sz val="12"/>
      <name val="宋体"/>
      <charset val="134"/>
    </font>
    <font>
      <b/>
      <sz val="18"/>
      <name val="宋体"/>
      <charset val="134"/>
    </font>
    <font>
      <b/>
      <sz val="10"/>
      <name val="宋体"/>
      <charset val="134"/>
    </font>
    <font>
      <sz val="9"/>
      <name val="宋体"/>
      <charset val="134"/>
    </font>
    <font>
      <b/>
      <sz val="18"/>
      <name val="宋体"/>
      <charset val="134"/>
      <scheme val="major"/>
    </font>
    <font>
      <sz val="12"/>
      <name val="Times New Roman"/>
      <charset val="134"/>
    </font>
    <font>
      <sz val="11"/>
      <name val="Times New Roman"/>
      <charset val="134"/>
    </font>
    <font>
      <b/>
      <sz val="11"/>
      <name val="Times New Roman"/>
      <charset val="134"/>
    </font>
    <font>
      <b/>
      <sz val="11"/>
      <name val="宋体"/>
      <charset val="134"/>
      <scheme val="minor"/>
    </font>
    <font>
      <b/>
      <sz val="9"/>
      <name val="宋体"/>
      <charset val="134"/>
    </font>
    <font>
      <sz val="10"/>
      <color indexed="10"/>
      <name val="Times New Roman"/>
      <charset val="134"/>
    </font>
    <font>
      <sz val="11"/>
      <name val="宋体"/>
      <charset val="134"/>
    </font>
    <font>
      <sz val="12"/>
      <color theme="1"/>
      <name val="宋体"/>
      <charset val="134"/>
      <scheme val="minor"/>
    </font>
    <font>
      <b/>
      <sz val="18"/>
      <color theme="1"/>
      <name val="宋体"/>
      <charset val="134"/>
      <scheme val="minor"/>
    </font>
    <font>
      <sz val="10"/>
      <color theme="1"/>
      <name val="宋体"/>
      <charset val="134"/>
      <scheme val="minor"/>
    </font>
    <font>
      <b/>
      <sz val="10"/>
      <color theme="1"/>
      <name val="宋体"/>
      <charset val="134"/>
      <scheme val="minor"/>
    </font>
    <font>
      <b/>
      <sz val="16"/>
      <color theme="1"/>
      <name val="宋体"/>
      <charset val="134"/>
      <scheme val="minor"/>
    </font>
    <font>
      <b/>
      <sz val="11"/>
      <name val="宋体"/>
      <charset val="134"/>
    </font>
    <font>
      <b/>
      <sz val="13"/>
      <name val="宋体"/>
      <charset val="134"/>
    </font>
    <font>
      <b/>
      <sz val="14"/>
      <name val="宋体"/>
      <charset val="134"/>
    </font>
    <font>
      <sz val="9"/>
      <name val="Times New Roman"/>
      <charset val="134"/>
    </font>
    <font>
      <b/>
      <sz val="16"/>
      <name val="宋体"/>
      <charset val="134"/>
      <scheme val="major"/>
    </font>
    <font>
      <sz val="16"/>
      <name val="方正小标宋_GBK"/>
      <charset val="134"/>
    </font>
    <font>
      <sz val="14"/>
      <name val="宋体"/>
      <charset val="134"/>
    </font>
    <font>
      <b/>
      <sz val="10"/>
      <name val="Times New Roman"/>
      <charset val="0"/>
    </font>
    <font>
      <sz val="10"/>
      <name val="Times New Roman"/>
      <charset val="0"/>
    </font>
    <font>
      <b/>
      <sz val="18"/>
      <color theme="1"/>
      <name val="宋体"/>
      <charset val="134"/>
      <scheme val="major"/>
    </font>
    <font>
      <b/>
      <sz val="12"/>
      <color theme="1"/>
      <name val="宋体"/>
      <charset val="134"/>
    </font>
    <font>
      <b/>
      <sz val="12"/>
      <name val="宋体"/>
      <charset val="134"/>
    </font>
    <font>
      <sz val="12"/>
      <color theme="1"/>
      <name val="宋体"/>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0"/>
    </font>
    <font>
      <b/>
      <sz val="10"/>
      <name val="Times New Roman"/>
      <charset val="134"/>
    </font>
    <font>
      <b/>
      <sz val="10"/>
      <name val="宋体"/>
      <charset val="0"/>
    </font>
    <font>
      <b/>
      <sz val="18"/>
      <name val="Arial"/>
      <charset val="134"/>
    </font>
    <font>
      <b/>
      <sz val="9"/>
      <name val="宋体"/>
      <charset val="134"/>
    </font>
    <font>
      <sz val="9"/>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top style="thin">
        <color indexed="8"/>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4" borderId="14"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5" applyNumberFormat="0" applyFill="0" applyAlignment="0" applyProtection="0">
      <alignment vertical="center"/>
    </xf>
    <xf numFmtId="0" fontId="47" fillId="0" borderId="15" applyNumberFormat="0" applyFill="0" applyAlignment="0" applyProtection="0">
      <alignment vertical="center"/>
    </xf>
    <xf numFmtId="0" fontId="48" fillId="0" borderId="16" applyNumberFormat="0" applyFill="0" applyAlignment="0" applyProtection="0">
      <alignment vertical="center"/>
    </xf>
    <xf numFmtId="0" fontId="48" fillId="0" borderId="0" applyNumberFormat="0" applyFill="0" applyBorder="0" applyAlignment="0" applyProtection="0">
      <alignment vertical="center"/>
    </xf>
    <xf numFmtId="0" fontId="49" fillId="5" borderId="17" applyNumberFormat="0" applyAlignment="0" applyProtection="0">
      <alignment vertical="center"/>
    </xf>
    <xf numFmtId="0" fontId="50" fillId="6" borderId="18" applyNumberFormat="0" applyAlignment="0" applyProtection="0">
      <alignment vertical="center"/>
    </xf>
    <xf numFmtId="0" fontId="51" fillId="6" borderId="17" applyNumberFormat="0" applyAlignment="0" applyProtection="0">
      <alignment vertical="center"/>
    </xf>
    <xf numFmtId="0" fontId="52" fillId="7" borderId="19" applyNumberFormat="0" applyAlignment="0" applyProtection="0">
      <alignment vertical="center"/>
    </xf>
    <xf numFmtId="0" fontId="53" fillId="0" borderId="20" applyNumberFormat="0" applyFill="0" applyAlignment="0" applyProtection="0">
      <alignment vertical="center"/>
    </xf>
    <xf numFmtId="0" fontId="54" fillId="0" borderId="21" applyNumberFormat="0" applyFill="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9" fillId="12" borderId="0" applyNumberFormat="0" applyBorder="0" applyAlignment="0" applyProtection="0">
      <alignment vertical="center"/>
    </xf>
    <xf numFmtId="0" fontId="59"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59" fillId="16" borderId="0" applyNumberFormat="0" applyBorder="0" applyAlignment="0" applyProtection="0">
      <alignment vertical="center"/>
    </xf>
    <xf numFmtId="0" fontId="59"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59" fillId="20" borderId="0" applyNumberFormat="0" applyBorder="0" applyAlignment="0" applyProtection="0">
      <alignment vertical="center"/>
    </xf>
    <xf numFmtId="0" fontId="59"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59" fillId="24" borderId="0" applyNumberFormat="0" applyBorder="0" applyAlignment="0" applyProtection="0">
      <alignment vertical="center"/>
    </xf>
    <xf numFmtId="0" fontId="59"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59" fillId="28" borderId="0" applyNumberFormat="0" applyBorder="0" applyAlignment="0" applyProtection="0">
      <alignment vertical="center"/>
    </xf>
    <xf numFmtId="0" fontId="59"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9" fillId="32" borderId="0" applyNumberFormat="0" applyBorder="0" applyAlignment="0" applyProtection="0">
      <alignment vertical="center"/>
    </xf>
    <xf numFmtId="0" fontId="59" fillId="33" borderId="0" applyNumberFormat="0" applyBorder="0" applyAlignment="0" applyProtection="0">
      <alignment vertical="center"/>
    </xf>
    <xf numFmtId="0" fontId="58" fillId="34" borderId="0" applyNumberFormat="0" applyBorder="0" applyAlignment="0" applyProtection="0">
      <alignment vertical="center"/>
    </xf>
    <xf numFmtId="0" fontId="10" fillId="0" borderId="0">
      <alignment vertical="center"/>
    </xf>
    <xf numFmtId="0" fontId="13" fillId="0" borderId="0">
      <alignment vertical="center"/>
    </xf>
    <xf numFmtId="0" fontId="10" fillId="0" borderId="0">
      <alignment vertical="center"/>
    </xf>
    <xf numFmtId="0" fontId="10" fillId="0" borderId="0"/>
    <xf numFmtId="0" fontId="15" fillId="0" borderId="0"/>
    <xf numFmtId="0" fontId="10" fillId="0" borderId="0"/>
    <xf numFmtId="0" fontId="10" fillId="0" borderId="0"/>
    <xf numFmtId="0" fontId="10" fillId="0" borderId="0"/>
    <xf numFmtId="0" fontId="10" fillId="0" borderId="0"/>
    <xf numFmtId="0" fontId="10" fillId="0" borderId="0" applyBorder="0">
      <alignment vertical="center"/>
    </xf>
  </cellStyleXfs>
  <cellXfs count="232">
    <xf numFmtId="0" fontId="0" fillId="0" borderId="0" xfId="0">
      <alignment vertical="center"/>
    </xf>
    <xf numFmtId="0" fontId="1" fillId="0" borderId="0" xfId="0" applyFont="1">
      <alignment vertical="center"/>
    </xf>
    <xf numFmtId="176" fontId="1" fillId="0" borderId="0" xfId="0" applyNumberFormat="1" applyFont="1" applyAlignment="1">
      <alignment horizontal="right" vertical="center"/>
    </xf>
    <xf numFmtId="0" fontId="2" fillId="0" borderId="0" xfId="0" applyFont="1">
      <alignment vertical="center"/>
    </xf>
    <xf numFmtId="0" fontId="3" fillId="0" borderId="0" xfId="0" applyFont="1" applyFill="1" applyBorder="1" applyAlignment="1">
      <alignment horizontal="center" vertical="center"/>
    </xf>
    <xf numFmtId="176" fontId="3" fillId="0" borderId="0" xfId="0" applyNumberFormat="1" applyFont="1" applyFill="1" applyBorder="1" applyAlignment="1">
      <alignment horizontal="right" vertical="center"/>
    </xf>
    <xf numFmtId="0" fontId="4" fillId="0" borderId="0" xfId="0" applyFont="1" applyFill="1" applyBorder="1" applyAlignment="1"/>
    <xf numFmtId="176" fontId="5" fillId="0" borderId="0" xfId="0" applyNumberFormat="1" applyFont="1" applyFill="1" applyBorder="1" applyAlignment="1">
      <alignment horizontal="right"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Border="1">
      <alignment vertical="center"/>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9" fillId="0" borderId="1" xfId="0" applyFont="1" applyBorder="1" applyAlignment="1">
      <alignment horizontal="center" vertical="center"/>
    </xf>
    <xf numFmtId="0" fontId="8" fillId="0" borderId="1" xfId="0" applyFont="1" applyFill="1" applyBorder="1" applyAlignment="1">
      <alignment horizontal="left" vertical="center" wrapText="1"/>
    </xf>
    <xf numFmtId="0" fontId="10" fillId="0" borderId="0" xfId="0" applyFont="1" applyFill="1" applyBorder="1" applyAlignment="1"/>
    <xf numFmtId="0" fontId="10" fillId="0" borderId="0" xfId="0" applyFont="1" applyFill="1" applyBorder="1" applyAlignment="1">
      <alignment horizontal="center" vertical="center"/>
    </xf>
    <xf numFmtId="0" fontId="10" fillId="0" borderId="0" xfId="0" applyFont="1" applyFill="1" applyAlignment="1"/>
    <xf numFmtId="0" fontId="1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right" vertical="center"/>
    </xf>
    <xf numFmtId="0" fontId="5" fillId="0" borderId="0"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left" vertical="center"/>
    </xf>
    <xf numFmtId="3" fontId="12"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xf>
    <xf numFmtId="3" fontId="5" fillId="0" borderId="1" xfId="0" applyNumberFormat="1" applyFont="1" applyFill="1" applyBorder="1" applyAlignment="1" applyProtection="1">
      <alignment horizontal="center" vertical="center"/>
    </xf>
    <xf numFmtId="0" fontId="13" fillId="0" borderId="0" xfId="0" applyFont="1" applyFill="1" applyAlignment="1"/>
    <xf numFmtId="0" fontId="10" fillId="0" borderId="0" xfId="49" applyNumberFormat="1" applyFont="1" applyFill="1" applyBorder="1" applyAlignment="1" applyProtection="1">
      <alignment horizontal="left" vertical="center"/>
    </xf>
    <xf numFmtId="0" fontId="10" fillId="0" borderId="0" xfId="49" applyNumberFormat="1" applyFont="1" applyFill="1" applyAlignment="1" applyProtection="1">
      <alignment horizontal="left" vertical="center"/>
    </xf>
    <xf numFmtId="0" fontId="14" fillId="0" borderId="0" xfId="2" applyNumberFormat="1" applyFont="1" applyFill="1" applyBorder="1" applyAlignment="1" applyProtection="1">
      <alignment horizontal="center" vertical="center"/>
    </xf>
    <xf numFmtId="0" fontId="15" fillId="0" borderId="0" xfId="0" applyFont="1" applyFill="1" applyAlignment="1"/>
    <xf numFmtId="0" fontId="16" fillId="0" borderId="0" xfId="2" applyNumberFormat="1" applyFont="1" applyFill="1" applyBorder="1" applyAlignment="1" applyProtection="1">
      <alignment vertical="center"/>
    </xf>
    <xf numFmtId="0" fontId="5" fillId="0" borderId="0" xfId="2" applyNumberFormat="1" applyFont="1" applyFill="1" applyBorder="1" applyAlignment="1" applyProtection="1">
      <alignment horizontal="right"/>
    </xf>
    <xf numFmtId="0" fontId="17" fillId="0" borderId="0" xfId="0" applyFont="1" applyFill="1" applyAlignment="1"/>
    <xf numFmtId="0" fontId="5" fillId="0" borderId="1" xfId="0" applyNumberFormat="1" applyFont="1" applyFill="1" applyBorder="1" applyAlignment="1" applyProtection="1">
      <alignment horizontal="center" vertical="center"/>
    </xf>
    <xf numFmtId="0" fontId="16" fillId="0" borderId="0" xfId="0" applyFont="1" applyFill="1" applyAlignment="1">
      <alignment vertical="center"/>
    </xf>
    <xf numFmtId="177" fontId="15" fillId="0" borderId="0" xfId="53" applyNumberFormat="1" applyFont="1" applyAlignment="1">
      <alignment vertical="center"/>
    </xf>
    <xf numFmtId="0" fontId="14" fillId="0" borderId="0" xfId="53" applyFont="1" applyBorder="1" applyAlignment="1">
      <alignment horizontal="center" vertical="center"/>
    </xf>
    <xf numFmtId="0" fontId="16" fillId="0" borderId="0" xfId="53" applyFont="1" applyBorder="1" applyAlignment="1">
      <alignment horizontal="center" vertical="center"/>
    </xf>
    <xf numFmtId="177" fontId="9" fillId="0" borderId="0" xfId="53" applyNumberFormat="1" applyFont="1" applyBorder="1" applyAlignment="1">
      <alignment horizontal="right" vertical="center"/>
    </xf>
    <xf numFmtId="0" fontId="18" fillId="0" borderId="1" xfId="53" applyFont="1" applyBorder="1" applyAlignment="1">
      <alignment horizontal="center" vertical="center" wrapText="1"/>
    </xf>
    <xf numFmtId="177" fontId="6" fillId="0" borderId="1" xfId="53" applyNumberFormat="1" applyFont="1" applyBorder="1" applyAlignment="1">
      <alignment horizontal="center" vertical="center" wrapText="1"/>
    </xf>
    <xf numFmtId="0" fontId="18" fillId="0" borderId="1" xfId="53" applyFont="1" applyBorder="1" applyAlignment="1">
      <alignment vertical="center" wrapText="1"/>
    </xf>
    <xf numFmtId="176" fontId="6" fillId="0" borderId="1" xfId="53" applyNumberFormat="1" applyFont="1" applyBorder="1" applyAlignment="1">
      <alignment horizontal="center" vertical="center" wrapText="1"/>
    </xf>
    <xf numFmtId="0" fontId="1" fillId="0" borderId="1" xfId="52" applyFont="1" applyBorder="1" applyAlignment="1">
      <alignment vertical="center"/>
    </xf>
    <xf numFmtId="176" fontId="9" fillId="0" borderId="1" xfId="53" applyNumberFormat="1" applyFont="1" applyBorder="1" applyAlignment="1">
      <alignment horizontal="center" vertical="center" wrapText="1"/>
    </xf>
    <xf numFmtId="0" fontId="1" fillId="2" borderId="1" xfId="52" applyNumberFormat="1" applyFont="1" applyFill="1" applyBorder="1" applyAlignment="1" applyProtection="1">
      <alignment horizontal="left" vertical="center" indent="1"/>
    </xf>
    <xf numFmtId="0" fontId="1" fillId="2" borderId="1" xfId="52" applyNumberFormat="1" applyFont="1" applyFill="1" applyBorder="1" applyAlignment="1" applyProtection="1">
      <alignment horizontal="left" vertical="center" indent="3"/>
    </xf>
    <xf numFmtId="0" fontId="1" fillId="0" borderId="1" xfId="52" applyNumberFormat="1" applyFont="1" applyFill="1" applyBorder="1" applyAlignment="1" applyProtection="1">
      <alignment horizontal="left" vertical="center" indent="3"/>
    </xf>
    <xf numFmtId="0" fontId="18" fillId="2" borderId="1" xfId="52" applyNumberFormat="1" applyFont="1" applyFill="1" applyBorder="1" applyAlignment="1" applyProtection="1">
      <alignment vertical="center"/>
    </xf>
    <xf numFmtId="0" fontId="18" fillId="0" borderId="1" xfId="52" applyFont="1" applyBorder="1" applyAlignment="1">
      <alignment horizontal="center" vertical="center"/>
    </xf>
    <xf numFmtId="0" fontId="19" fillId="0" borderId="0" xfId="0" applyFont="1" applyFill="1" applyAlignment="1"/>
    <xf numFmtId="178" fontId="15" fillId="0" borderId="0" xfId="53" applyNumberFormat="1" applyFont="1" applyAlignment="1">
      <alignment vertical="center"/>
    </xf>
    <xf numFmtId="0" fontId="14" fillId="0" borderId="0" xfId="49" applyNumberFormat="1" applyFont="1" applyFill="1" applyBorder="1" applyAlignment="1" applyProtection="1">
      <alignment horizontal="center" vertical="center"/>
    </xf>
    <xf numFmtId="0" fontId="15" fillId="0" borderId="0" xfId="53" applyFont="1" applyBorder="1" applyAlignment="1">
      <alignment horizontal="center" vertical="center"/>
    </xf>
    <xf numFmtId="178" fontId="9" fillId="0" borderId="0" xfId="53" applyNumberFormat="1" applyFont="1" applyBorder="1" applyAlignment="1">
      <alignment horizontal="right" vertical="center"/>
    </xf>
    <xf numFmtId="0" fontId="18" fillId="0" borderId="1" xfId="53" applyFont="1" applyFill="1" applyBorder="1" applyAlignment="1">
      <alignment horizontal="center" vertical="center" wrapText="1"/>
    </xf>
    <xf numFmtId="178" fontId="18" fillId="0" borderId="1" xfId="53" applyNumberFormat="1" applyFont="1" applyFill="1" applyBorder="1" applyAlignment="1">
      <alignment horizontal="center" vertical="center" wrapText="1"/>
    </xf>
    <xf numFmtId="0" fontId="18" fillId="0" borderId="1" xfId="53" applyFont="1" applyFill="1" applyBorder="1" applyAlignment="1">
      <alignment vertical="center" wrapText="1"/>
    </xf>
    <xf numFmtId="176" fontId="6" fillId="0" borderId="1" xfId="53" applyNumberFormat="1" applyFont="1" applyFill="1" applyBorder="1" applyAlignment="1">
      <alignment horizontal="center" vertical="center" wrapText="1"/>
    </xf>
    <xf numFmtId="0" fontId="1" fillId="0" borderId="1" xfId="52" applyFont="1" applyFill="1" applyBorder="1" applyAlignment="1">
      <alignment vertical="center"/>
    </xf>
    <xf numFmtId="176" fontId="9" fillId="0" borderId="1" xfId="53" applyNumberFormat="1" applyFont="1" applyFill="1" applyBorder="1" applyAlignment="1">
      <alignment horizontal="center" vertical="center" wrapText="1"/>
    </xf>
    <xf numFmtId="0" fontId="1" fillId="0" borderId="1" xfId="52" applyNumberFormat="1" applyFont="1" applyFill="1" applyBorder="1" applyAlignment="1" applyProtection="1">
      <alignment horizontal="left" vertical="center" indent="1"/>
    </xf>
    <xf numFmtId="176" fontId="9" fillId="0" borderId="1" xfId="53" applyNumberFormat="1" applyFont="1" applyFill="1" applyBorder="1" applyAlignment="1">
      <alignment horizontal="center" vertical="center"/>
    </xf>
    <xf numFmtId="0" fontId="18" fillId="0" borderId="1" xfId="52" applyFont="1" applyFill="1" applyBorder="1" applyAlignment="1">
      <alignment horizontal="center" vertical="center"/>
    </xf>
    <xf numFmtId="0" fontId="20" fillId="0" borderId="0" xfId="52" applyFont="1" applyBorder="1" applyAlignment="1">
      <alignment horizontal="left" vertical="center" wrapText="1"/>
    </xf>
    <xf numFmtId="178" fontId="20" fillId="0" borderId="0" xfId="52" applyNumberFormat="1" applyFont="1" applyBorder="1" applyAlignment="1">
      <alignment horizontal="left" vertical="center" wrapText="1"/>
    </xf>
    <xf numFmtId="0" fontId="21" fillId="0" borderId="0" xfId="49" applyNumberFormat="1" applyFont="1" applyFill="1" applyBorder="1" applyAlignment="1" applyProtection="1">
      <alignment horizontal="left" vertical="center"/>
    </xf>
    <xf numFmtId="2" fontId="14" fillId="0" borderId="0" xfId="0" applyNumberFormat="1" applyFont="1" applyFill="1" applyAlignment="1" applyProtection="1">
      <alignment horizontal="center" vertical="center"/>
    </xf>
    <xf numFmtId="0" fontId="10" fillId="0" borderId="0" xfId="0" applyFont="1" applyFill="1" applyAlignment="1">
      <alignment horizontal="center" vertical="center"/>
    </xf>
    <xf numFmtId="31" fontId="16" fillId="0" borderId="0" xfId="0" applyNumberFormat="1" applyFont="1" applyFill="1" applyAlignment="1" applyProtection="1">
      <alignment horizontal="left"/>
    </xf>
    <xf numFmtId="2" fontId="9" fillId="0" borderId="0" xfId="0" applyNumberFormat="1" applyFont="1" applyFill="1" applyBorder="1" applyAlignment="1">
      <alignment horizontal="right" vertical="center"/>
    </xf>
    <xf numFmtId="0" fontId="21" fillId="0" borderId="0" xfId="0" applyFont="1" applyFill="1" applyAlignment="1">
      <alignment vertical="center"/>
    </xf>
    <xf numFmtId="2" fontId="12" fillId="0" borderId="1" xfId="0" applyNumberFormat="1" applyFont="1" applyFill="1" applyBorder="1" applyAlignment="1" applyProtection="1">
      <alignment horizontal="center" vertical="center" wrapText="1"/>
    </xf>
    <xf numFmtId="2" fontId="12" fillId="0" borderId="1" xfId="0" applyNumberFormat="1"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176" fontId="9" fillId="0" borderId="1" xfId="0" applyNumberFormat="1" applyFont="1" applyFill="1" applyBorder="1" applyAlignment="1">
      <alignment horizontal="center" vertical="center" wrapText="1"/>
    </xf>
    <xf numFmtId="2" fontId="21" fillId="0" borderId="0" xfId="0" applyNumberFormat="1" applyFont="1" applyFill="1" applyAlignment="1">
      <alignment vertical="center"/>
    </xf>
    <xf numFmtId="0" fontId="0" fillId="0" borderId="0" xfId="0" applyFill="1">
      <alignment vertical="center"/>
    </xf>
    <xf numFmtId="49" fontId="14" fillId="0" borderId="0" xfId="50" applyNumberFormat="1" applyFont="1" applyFill="1" applyAlignment="1">
      <alignment horizontal="center" vertical="center"/>
    </xf>
    <xf numFmtId="10" fontId="9" fillId="0" borderId="0" xfId="0" applyNumberFormat="1" applyFont="1" applyFill="1" applyBorder="1" applyAlignment="1">
      <alignment horizontal="center" vertical="center"/>
    </xf>
    <xf numFmtId="49" fontId="6" fillId="0" borderId="2" xfId="50" applyNumberFormat="1" applyFont="1" applyFill="1" applyBorder="1" applyAlignment="1">
      <alignment horizontal="center" vertical="center"/>
    </xf>
    <xf numFmtId="2" fontId="6"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9" fillId="0" borderId="3" xfId="0" applyFont="1" applyFill="1" applyBorder="1" applyAlignment="1">
      <alignment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indent="1"/>
    </xf>
    <xf numFmtId="0" fontId="22" fillId="0" borderId="0" xfId="0" applyFont="1" applyFill="1">
      <alignment vertical="center"/>
    </xf>
    <xf numFmtId="0" fontId="23" fillId="0" borderId="0" xfId="0" applyFont="1" applyFill="1" applyAlignment="1">
      <alignment horizontal="center" vertical="center"/>
    </xf>
    <xf numFmtId="0" fontId="24" fillId="0" borderId="0" xfId="0" applyFont="1" applyFill="1" applyAlignment="1">
      <alignment horizontal="right" vertical="center"/>
    </xf>
    <xf numFmtId="0" fontId="12" fillId="0" borderId="4" xfId="0" applyNumberFormat="1" applyFont="1" applyFill="1" applyBorder="1" applyAlignment="1">
      <alignment horizontal="center" vertical="center"/>
    </xf>
    <xf numFmtId="0" fontId="5" fillId="0" borderId="4" xfId="0" applyNumberFormat="1" applyFont="1" applyFill="1" applyBorder="1" applyAlignment="1">
      <alignment horizontal="left" vertical="center"/>
    </xf>
    <xf numFmtId="3" fontId="12" fillId="0" borderId="4" xfId="0" applyNumberFormat="1" applyFont="1" applyFill="1" applyBorder="1" applyAlignment="1">
      <alignment horizontal="center" vertical="center"/>
    </xf>
    <xf numFmtId="0" fontId="12" fillId="0" borderId="4" xfId="0" applyNumberFormat="1" applyFont="1" applyFill="1" applyBorder="1" applyAlignment="1">
      <alignment vertical="center"/>
    </xf>
    <xf numFmtId="3" fontId="5" fillId="0" borderId="4" xfId="0" applyNumberFormat="1" applyFont="1" applyFill="1" applyBorder="1" applyAlignment="1">
      <alignment horizontal="center" vertical="center"/>
    </xf>
    <xf numFmtId="0" fontId="5" fillId="0" borderId="4" xfId="0" applyNumberFormat="1" applyFont="1" applyFill="1" applyBorder="1" applyAlignment="1">
      <alignment vertical="center"/>
    </xf>
    <xf numFmtId="0" fontId="5" fillId="0" borderId="5" xfId="0" applyNumberFormat="1" applyFont="1" applyFill="1" applyBorder="1" applyAlignment="1">
      <alignment horizontal="left" vertical="center"/>
    </xf>
    <xf numFmtId="0" fontId="5" fillId="0" borderId="6" xfId="0" applyNumberFormat="1" applyFont="1" applyFill="1" applyBorder="1" applyAlignment="1">
      <alignment vertical="center"/>
    </xf>
    <xf numFmtId="0" fontId="5" fillId="0" borderId="7" xfId="0" applyNumberFormat="1" applyFont="1" applyFill="1" applyBorder="1" applyAlignment="1">
      <alignment horizontal="left" vertical="center"/>
    </xf>
    <xf numFmtId="0" fontId="5" fillId="0" borderId="7" xfId="0" applyNumberFormat="1" applyFont="1" applyFill="1" applyBorder="1" applyAlignment="1">
      <alignment vertical="center"/>
    </xf>
    <xf numFmtId="3" fontId="5" fillId="0" borderId="7" xfId="0" applyNumberFormat="1" applyFont="1"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horizontal="right" vertical="center"/>
    </xf>
    <xf numFmtId="179" fontId="12" fillId="0" borderId="1" xfId="56" applyNumberFormat="1" applyFont="1" applyFill="1" applyBorder="1" applyAlignment="1">
      <alignment horizontal="center" vertical="center" wrapText="1"/>
    </xf>
    <xf numFmtId="180" fontId="12" fillId="0" borderId="1" xfId="50" applyNumberFormat="1" applyFont="1" applyFill="1" applyBorder="1" applyAlignment="1">
      <alignment horizontal="center" vertical="center" wrapText="1"/>
    </xf>
    <xf numFmtId="0" fontId="25" fillId="0" borderId="1" xfId="0" applyFont="1" applyFill="1" applyBorder="1" applyAlignment="1">
      <alignment horizontal="center" vertical="center"/>
    </xf>
    <xf numFmtId="10" fontId="25" fillId="0" borderId="1" xfId="0" applyNumberFormat="1" applyFont="1" applyFill="1" applyBorder="1" applyAlignment="1">
      <alignment horizontal="center" vertical="center"/>
    </xf>
    <xf numFmtId="0" fontId="5" fillId="0" borderId="1" xfId="0" applyNumberFormat="1" applyFont="1" applyFill="1" applyBorder="1" applyAlignment="1">
      <alignment vertical="center"/>
    </xf>
    <xf numFmtId="0" fontId="24" fillId="0" borderId="1" xfId="0" applyFont="1" applyFill="1" applyBorder="1" applyAlignment="1">
      <alignment horizontal="center" vertical="center"/>
    </xf>
    <xf numFmtId="10" fontId="24" fillId="0" borderId="1" xfId="0" applyNumberFormat="1" applyFont="1" applyFill="1" applyBorder="1" applyAlignment="1">
      <alignment horizontal="center" vertical="center"/>
    </xf>
    <xf numFmtId="0" fontId="25" fillId="0" borderId="1" xfId="0" applyFont="1" applyFill="1" applyBorder="1">
      <alignment vertical="center"/>
    </xf>
    <xf numFmtId="0" fontId="24" fillId="0" borderId="0" xfId="0" applyFont="1" applyFill="1" applyAlignment="1">
      <alignment horizontal="center" vertical="center"/>
    </xf>
    <xf numFmtId="3" fontId="5" fillId="0" borderId="8" xfId="0" applyNumberFormat="1" applyFont="1" applyFill="1" applyBorder="1" applyAlignment="1">
      <alignment horizontal="center" vertical="center"/>
    </xf>
    <xf numFmtId="3" fontId="5" fillId="0" borderId="6" xfId="0" applyNumberFormat="1" applyFont="1" applyFill="1" applyBorder="1" applyAlignment="1">
      <alignment horizontal="center" vertical="center"/>
    </xf>
    <xf numFmtId="3" fontId="21" fillId="0" borderId="1" xfId="0" applyNumberFormat="1" applyFont="1" applyFill="1" applyBorder="1" applyAlignment="1" applyProtection="1">
      <alignment horizontal="center" vertical="center"/>
    </xf>
    <xf numFmtId="0" fontId="5" fillId="0" borderId="1" xfId="0" applyFont="1" applyFill="1" applyBorder="1" applyAlignment="1">
      <alignment horizontal="left" vertical="center" wrapText="1"/>
    </xf>
    <xf numFmtId="2" fontId="6"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xf>
    <xf numFmtId="2" fontId="9" fillId="0" borderId="1" xfId="0" applyNumberFormat="1" applyFont="1" applyFill="1" applyBorder="1" applyAlignment="1">
      <alignment horizontal="center" vertical="center" wrapText="1"/>
    </xf>
    <xf numFmtId="0" fontId="26" fillId="0" borderId="0" xfId="0" applyFont="1" applyFill="1" applyAlignment="1">
      <alignment horizontal="center" vertical="center"/>
    </xf>
    <xf numFmtId="0" fontId="21" fillId="0" borderId="0" xfId="0" applyFont="1" applyFill="1" applyBorder="1" applyAlignment="1"/>
    <xf numFmtId="0" fontId="11" fillId="0" borderId="0" xfId="0" applyNumberFormat="1" applyFont="1" applyFill="1" applyAlignment="1" applyProtection="1">
      <alignment horizontal="center" vertical="center"/>
    </xf>
    <xf numFmtId="0" fontId="12" fillId="0" borderId="4" xfId="0" applyNumberFormat="1" applyFont="1" applyFill="1" applyBorder="1" applyAlignment="1">
      <alignment horizontal="left" vertical="center"/>
    </xf>
    <xf numFmtId="0" fontId="10" fillId="0" borderId="0" xfId="0" applyFont="1" applyFill="1" applyBorder="1" applyAlignment="1">
      <alignment horizontal="center"/>
    </xf>
    <xf numFmtId="0" fontId="5" fillId="0" borderId="0" xfId="0" applyNumberFormat="1" applyFont="1" applyFill="1" applyBorder="1" applyAlignment="1" applyProtection="1">
      <alignment vertical="center"/>
    </xf>
    <xf numFmtId="0" fontId="27" fillId="0" borderId="1" xfId="0" applyNumberFormat="1" applyFont="1" applyFill="1" applyBorder="1" applyAlignment="1" applyProtection="1">
      <alignment horizontal="center" vertical="center"/>
    </xf>
    <xf numFmtId="179" fontId="28" fillId="0" borderId="1" xfId="56" applyNumberFormat="1" applyFont="1" applyFill="1" applyBorder="1" applyAlignment="1">
      <alignment horizontal="center" vertical="center" wrapText="1"/>
    </xf>
    <xf numFmtId="180" fontId="29" fillId="0" borderId="1" xfId="50" applyNumberFormat="1" applyFont="1" applyFill="1" applyBorder="1" applyAlignment="1">
      <alignment horizontal="center" vertical="center" wrapText="1"/>
    </xf>
    <xf numFmtId="0" fontId="27" fillId="0" borderId="1" xfId="0" applyNumberFormat="1" applyFont="1" applyFill="1" applyBorder="1" applyAlignment="1" applyProtection="1">
      <alignment horizontal="left" vertical="center"/>
    </xf>
    <xf numFmtId="176" fontId="12" fillId="0" borderId="1" xfId="0" applyNumberFormat="1" applyFont="1" applyFill="1" applyBorder="1" applyAlignment="1" applyProtection="1">
      <alignment horizontal="center" vertical="center"/>
    </xf>
    <xf numFmtId="176"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10" fontId="12" fillId="0" borderId="1" xfId="0" applyNumberFormat="1" applyFont="1" applyFill="1" applyBorder="1" applyAlignment="1">
      <alignment horizontal="center" vertical="center"/>
    </xf>
    <xf numFmtId="0" fontId="21" fillId="0" borderId="1" xfId="51" applyNumberFormat="1" applyFont="1" applyFill="1" applyBorder="1" applyAlignment="1" applyProtection="1">
      <alignment horizontal="left" vertical="center" wrapText="1"/>
    </xf>
    <xf numFmtId="176" fontId="5" fillId="0" borderId="1" xfId="0" applyNumberFormat="1" applyFont="1" applyFill="1" applyBorder="1" applyAlignment="1" applyProtection="1">
      <alignment horizontal="center" vertical="center"/>
    </xf>
    <xf numFmtId="176"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0" fontId="5" fillId="0" borderId="1" xfId="0" applyNumberFormat="1" applyFont="1" applyFill="1" applyBorder="1" applyAlignment="1">
      <alignment horizontal="center" vertical="center"/>
    </xf>
    <xf numFmtId="0" fontId="21" fillId="0" borderId="9" xfId="51" applyNumberFormat="1" applyFont="1" applyFill="1" applyBorder="1" applyAlignment="1" applyProtection="1">
      <alignment horizontal="left" vertical="center" wrapText="1"/>
    </xf>
    <xf numFmtId="3" fontId="21" fillId="3" borderId="1" xfId="0" applyNumberFormat="1" applyFont="1" applyFill="1" applyBorder="1" applyAlignment="1" applyProtection="1">
      <alignment vertical="center"/>
    </xf>
    <xf numFmtId="0" fontId="27" fillId="0" borderId="1" xfId="0" applyNumberFormat="1" applyFont="1" applyFill="1" applyBorder="1" applyAlignment="1" applyProtection="1">
      <alignment vertical="center"/>
    </xf>
    <xf numFmtId="3" fontId="12" fillId="0" borderId="4" xfId="0" applyNumberFormat="1" applyFont="1" applyFill="1" applyBorder="1" applyAlignment="1">
      <alignment horizontal="right" vertical="center"/>
    </xf>
    <xf numFmtId="3" fontId="5" fillId="0" borderId="4" xfId="0" applyNumberFormat="1" applyFont="1" applyFill="1" applyBorder="1" applyAlignment="1">
      <alignment horizontal="right" vertical="center"/>
    </xf>
    <xf numFmtId="3" fontId="5" fillId="0" borderId="7" xfId="0" applyNumberFormat="1" applyFont="1" applyFill="1" applyBorder="1" applyAlignment="1">
      <alignment horizontal="right" vertical="center"/>
    </xf>
    <xf numFmtId="0" fontId="12" fillId="0" borderId="6" xfId="0" applyNumberFormat="1" applyFont="1" applyFill="1" applyBorder="1" applyAlignment="1">
      <alignment vertical="center"/>
    </xf>
    <xf numFmtId="3" fontId="5" fillId="0" borderId="8" xfId="0" applyNumberFormat="1" applyFont="1" applyFill="1" applyBorder="1" applyAlignment="1">
      <alignment horizontal="right" vertical="center"/>
    </xf>
    <xf numFmtId="3" fontId="21" fillId="0" borderId="1" xfId="0" applyNumberFormat="1" applyFont="1" applyFill="1" applyBorder="1" applyAlignment="1" applyProtection="1">
      <alignment vertical="center"/>
    </xf>
    <xf numFmtId="176" fontId="5" fillId="0" borderId="1" xfId="51" applyNumberFormat="1" applyFont="1" applyFill="1" applyBorder="1" applyAlignment="1" applyProtection="1">
      <alignment horizontal="center" vertical="center" wrapText="1"/>
    </xf>
    <xf numFmtId="10" fontId="10" fillId="0" borderId="0" xfId="0" applyNumberFormat="1" applyFont="1" applyFill="1" applyBorder="1" applyAlignment="1"/>
    <xf numFmtId="0" fontId="30" fillId="0" borderId="0" xfId="0" applyFont="1" applyFill="1" applyAlignment="1"/>
    <xf numFmtId="2" fontId="31" fillId="0" borderId="0" xfId="0" applyNumberFormat="1" applyFont="1" applyFill="1" applyAlignment="1" applyProtection="1">
      <alignment horizontal="center" vertical="center"/>
    </xf>
    <xf numFmtId="2" fontId="32" fillId="0" borderId="0" xfId="0" applyNumberFormat="1" applyFont="1" applyFill="1" applyAlignment="1" applyProtection="1">
      <alignment horizontal="center" vertical="center"/>
    </xf>
    <xf numFmtId="2" fontId="16" fillId="0" borderId="0" xfId="0" applyNumberFormat="1" applyFont="1" applyFill="1" applyAlignment="1"/>
    <xf numFmtId="0" fontId="5" fillId="0" borderId="0" xfId="0" applyFont="1" applyFill="1" applyAlignment="1">
      <alignment horizontal="right" vertical="center"/>
    </xf>
    <xf numFmtId="2" fontId="21" fillId="0" borderId="0" xfId="0" applyNumberFormat="1" applyFont="1" applyFill="1" applyAlignment="1" applyProtection="1">
      <alignment horizontal="center" vertical="center"/>
    </xf>
    <xf numFmtId="2" fontId="18" fillId="0" borderId="1" xfId="0" applyNumberFormat="1" applyFont="1" applyFill="1" applyBorder="1" applyAlignment="1" applyProtection="1">
      <alignment horizontal="center" vertical="center" wrapText="1"/>
    </xf>
    <xf numFmtId="2" fontId="27" fillId="0" borderId="0"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left" vertical="center" wrapText="1" indent="1"/>
    </xf>
    <xf numFmtId="176" fontId="9" fillId="0" borderId="1" xfId="0" applyNumberFormat="1" applyFont="1" applyFill="1" applyBorder="1" applyAlignment="1" applyProtection="1">
      <alignment horizontal="center" vertical="center" wrapText="1"/>
    </xf>
    <xf numFmtId="176" fontId="9" fillId="0" borderId="1" xfId="50" applyNumberFormat="1" applyFont="1" applyFill="1" applyBorder="1" applyAlignment="1" applyProtection="1">
      <alignment horizontal="center" vertical="center" wrapText="1"/>
    </xf>
    <xf numFmtId="181" fontId="21" fillId="0" borderId="0" xfId="50" applyNumberFormat="1" applyFont="1" applyFill="1" applyBorder="1" applyAlignment="1" applyProtection="1">
      <alignment vertical="center" wrapText="1"/>
    </xf>
    <xf numFmtId="176" fontId="6" fillId="0" borderId="1" xfId="0" applyNumberFormat="1" applyFont="1" applyFill="1" applyBorder="1" applyAlignment="1" applyProtection="1">
      <alignment horizontal="center" vertical="center" wrapText="1"/>
    </xf>
    <xf numFmtId="176" fontId="6" fillId="0" borderId="1" xfId="50" applyNumberFormat="1" applyFont="1" applyFill="1" applyBorder="1" applyAlignment="1" applyProtection="1">
      <alignment horizontal="center" vertical="center" wrapText="1"/>
    </xf>
    <xf numFmtId="2" fontId="21" fillId="0" borderId="0" xfId="0" applyNumberFormat="1" applyFont="1" applyFill="1" applyBorder="1" applyAlignment="1" applyProtection="1">
      <alignment horizontal="center" vertical="center" wrapText="1"/>
    </xf>
    <xf numFmtId="0" fontId="12"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left" vertical="center"/>
    </xf>
    <xf numFmtId="0" fontId="12" fillId="0" borderId="1" xfId="0" applyNumberFormat="1" applyFont="1" applyFill="1" applyBorder="1" applyAlignment="1" applyProtection="1">
      <alignment vertical="center"/>
    </xf>
    <xf numFmtId="0" fontId="10" fillId="0" borderId="0" xfId="0" applyFont="1" applyFill="1" applyBorder="1" applyAlignment="1">
      <alignment wrapText="1"/>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12" fillId="0" borderId="4"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12" fillId="0" borderId="10" xfId="0" applyNumberFormat="1" applyFont="1" applyFill="1" applyBorder="1" applyAlignment="1" applyProtection="1">
      <alignment horizontal="center" vertical="center" wrapText="1"/>
    </xf>
    <xf numFmtId="0" fontId="12" fillId="0" borderId="7" xfId="0" applyNumberFormat="1" applyFont="1" applyFill="1" applyBorder="1" applyAlignment="1">
      <alignment horizontal="center" vertical="center" wrapText="1"/>
    </xf>
    <xf numFmtId="0" fontId="12" fillId="0" borderId="11" xfId="0" applyNumberFormat="1" applyFont="1" applyFill="1" applyBorder="1" applyAlignment="1">
      <alignment horizontal="center" vertical="center" wrapText="1"/>
    </xf>
    <xf numFmtId="0" fontId="12" fillId="0" borderId="12" xfId="0" applyNumberFormat="1" applyFont="1" applyFill="1" applyBorder="1" applyAlignment="1" applyProtection="1">
      <alignment horizontal="center" vertical="center" wrapText="1"/>
    </xf>
    <xf numFmtId="0" fontId="12" fillId="0" borderId="6" xfId="0" applyNumberFormat="1" applyFont="1" applyFill="1" applyBorder="1" applyAlignment="1">
      <alignment horizontal="left" vertical="center"/>
    </xf>
    <xf numFmtId="0" fontId="12" fillId="0" borderId="7" xfId="0" applyNumberFormat="1" applyFont="1" applyFill="1" applyBorder="1" applyAlignment="1">
      <alignment horizontal="left" vertical="center"/>
    </xf>
    <xf numFmtId="0" fontId="5" fillId="0" borderId="6" xfId="0" applyNumberFormat="1" applyFont="1" applyFill="1" applyBorder="1" applyAlignment="1">
      <alignment horizontal="left" vertical="center"/>
    </xf>
    <xf numFmtId="0" fontId="22" fillId="0" borderId="0" xfId="0" applyFont="1" applyFill="1" applyAlignment="1">
      <alignment horizontal="center" vertical="center"/>
    </xf>
    <xf numFmtId="0" fontId="27" fillId="0" borderId="9" xfId="0" applyNumberFormat="1" applyFont="1" applyFill="1" applyBorder="1" applyAlignment="1" applyProtection="1">
      <alignment horizontal="center" vertical="center"/>
    </xf>
    <xf numFmtId="0" fontId="27" fillId="0" borderId="9" xfId="0" applyNumberFormat="1" applyFont="1" applyFill="1" applyBorder="1" applyAlignment="1" applyProtection="1">
      <alignment horizontal="left" vertical="center"/>
    </xf>
    <xf numFmtId="0" fontId="5" fillId="0" borderId="13" xfId="0" applyNumberFormat="1" applyFont="1" applyFill="1" applyBorder="1" applyAlignment="1">
      <alignment horizontal="left" vertical="center"/>
    </xf>
    <xf numFmtId="176" fontId="5" fillId="0" borderId="1" xfId="0" applyNumberFormat="1" applyFont="1" applyFill="1" applyBorder="1" applyAlignment="1" applyProtection="1">
      <alignment horizontal="center" vertical="center" wrapText="1"/>
    </xf>
    <xf numFmtId="3" fontId="5"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0" fontId="21" fillId="0" borderId="9" xfId="0" applyNumberFormat="1" applyFont="1" applyFill="1" applyBorder="1" applyAlignment="1" applyProtection="1">
      <alignment horizontal="left" vertical="center"/>
    </xf>
    <xf numFmtId="176" fontId="5" fillId="0" borderId="1" xfId="0" applyNumberFormat="1" applyFont="1" applyFill="1" applyBorder="1" applyAlignment="1">
      <alignment horizontal="center" vertical="center" wrapText="1"/>
    </xf>
    <xf numFmtId="182" fontId="10" fillId="0" borderId="0" xfId="50" applyNumberFormat="1" applyFont="1" applyFill="1" applyBorder="1" applyAlignment="1">
      <alignment horizontal="center" vertical="center"/>
    </xf>
    <xf numFmtId="182" fontId="33" fillId="0" borderId="0" xfId="50" applyNumberFormat="1" applyFont="1" applyFill="1" applyBorder="1" applyAlignment="1">
      <alignment horizontal="center" vertical="center"/>
    </xf>
    <xf numFmtId="0" fontId="10" fillId="0" borderId="0" xfId="50" applyFont="1" applyFill="1" applyBorder="1" applyAlignment="1"/>
    <xf numFmtId="182" fontId="10" fillId="0" borderId="0" xfId="50" applyNumberFormat="1" applyFont="1" applyFill="1" applyBorder="1" applyAlignment="1">
      <alignment horizontal="left" vertical="center"/>
    </xf>
    <xf numFmtId="179" fontId="10" fillId="0" borderId="0" xfId="50" applyNumberFormat="1" applyFont="1" applyFill="1" applyBorder="1" applyAlignment="1">
      <alignment horizontal="center" vertical="center"/>
    </xf>
    <xf numFmtId="180" fontId="10" fillId="0" borderId="0" xfId="50" applyNumberFormat="1" applyFont="1" applyFill="1" applyBorder="1" applyAlignment="1">
      <alignment horizontal="center" vertical="center"/>
    </xf>
    <xf numFmtId="0" fontId="10" fillId="0" borderId="0" xfId="50" applyFont="1" applyFill="1" applyBorder="1" applyAlignment="1">
      <alignment horizontal="center"/>
    </xf>
    <xf numFmtId="183" fontId="10" fillId="0" borderId="0" xfId="50" applyNumberFormat="1" applyFont="1" applyFill="1" applyBorder="1" applyAlignment="1">
      <alignment horizontal="center"/>
    </xf>
    <xf numFmtId="182" fontId="11" fillId="0" borderId="0" xfId="55" applyNumberFormat="1" applyFont="1" applyFill="1" applyBorder="1" applyAlignment="1">
      <alignment horizontal="center" vertical="center"/>
    </xf>
    <xf numFmtId="179" fontId="11" fillId="0" borderId="0" xfId="55" applyNumberFormat="1" applyFont="1" applyFill="1" applyBorder="1" applyAlignment="1">
      <alignment horizontal="center" vertical="center"/>
    </xf>
    <xf numFmtId="180" fontId="11" fillId="0" borderId="0" xfId="55" applyNumberFormat="1" applyFont="1" applyFill="1" applyBorder="1" applyAlignment="1">
      <alignment horizontal="center" vertical="center"/>
    </xf>
    <xf numFmtId="182" fontId="33" fillId="0" borderId="0" xfId="55" applyNumberFormat="1" applyFont="1" applyFill="1" applyBorder="1" applyAlignment="1">
      <alignment horizontal="left" vertical="center"/>
    </xf>
    <xf numFmtId="179" fontId="0" fillId="0" borderId="0" xfId="55" applyNumberFormat="1" applyFont="1" applyFill="1" applyBorder="1" applyAlignment="1">
      <alignment horizontal="center" vertical="center"/>
    </xf>
    <xf numFmtId="179" fontId="33" fillId="0" borderId="0" xfId="55" applyNumberFormat="1" applyFont="1" applyFill="1" applyBorder="1" applyAlignment="1">
      <alignment horizontal="center" vertical="center"/>
    </xf>
    <xf numFmtId="180" fontId="5" fillId="0" borderId="0" xfId="55" applyNumberFormat="1" applyFont="1" applyFill="1" applyBorder="1" applyAlignment="1">
      <alignment horizontal="center" vertical="center"/>
    </xf>
    <xf numFmtId="182" fontId="12" fillId="0" borderId="1" xfId="55" applyNumberFormat="1" applyFont="1" applyFill="1" applyBorder="1" applyAlignment="1">
      <alignment horizontal="left" vertical="center"/>
    </xf>
    <xf numFmtId="179" fontId="12" fillId="0" borderId="1" xfId="55" applyNumberFormat="1" applyFont="1" applyFill="1" applyBorder="1" applyAlignment="1">
      <alignment horizontal="center" vertical="center"/>
    </xf>
    <xf numFmtId="10" fontId="34" fillId="0" borderId="1" xfId="56" applyNumberFormat="1" applyFont="1" applyFill="1" applyBorder="1" applyAlignment="1">
      <alignment horizontal="center" vertical="center"/>
    </xf>
    <xf numFmtId="182" fontId="34" fillId="0" borderId="1" xfId="55" applyNumberFormat="1" applyFont="1" applyFill="1" applyBorder="1" applyAlignment="1">
      <alignment horizontal="left" vertical="center"/>
    </xf>
    <xf numFmtId="182" fontId="35" fillId="0" borderId="1" xfId="56" applyNumberFormat="1" applyFont="1" applyFill="1" applyBorder="1" applyAlignment="1">
      <alignment horizontal="left" vertical="center"/>
    </xf>
    <xf numFmtId="179" fontId="35" fillId="0" borderId="1" xfId="50" applyNumberFormat="1" applyFont="1" applyFill="1" applyBorder="1" applyAlignment="1">
      <alignment horizontal="center" vertical="center"/>
    </xf>
    <xf numFmtId="179" fontId="35" fillId="0" borderId="1" xfId="56" applyNumberFormat="1" applyFont="1" applyFill="1" applyBorder="1" applyAlignment="1">
      <alignment horizontal="center" vertical="center"/>
    </xf>
    <xf numFmtId="179" fontId="5" fillId="0" borderId="1" xfId="55" applyNumberFormat="1" applyFont="1" applyFill="1" applyBorder="1" applyAlignment="1">
      <alignment horizontal="center" vertical="center"/>
    </xf>
    <xf numFmtId="10" fontId="35" fillId="0" borderId="1" xfId="56" applyNumberFormat="1" applyFont="1" applyFill="1" applyBorder="1" applyAlignment="1">
      <alignment horizontal="center" vertical="center"/>
    </xf>
    <xf numFmtId="0" fontId="12" fillId="0" borderId="1" xfId="55" applyFont="1" applyFill="1" applyBorder="1" applyAlignment="1">
      <alignment horizontal="left" vertical="center"/>
    </xf>
    <xf numFmtId="179" fontId="34" fillId="0" borderId="1" xfId="56" applyNumberFormat="1" applyFont="1" applyFill="1" applyBorder="1" applyAlignment="1">
      <alignment horizontal="center" vertical="center"/>
    </xf>
    <xf numFmtId="0" fontId="5" fillId="0" borderId="1" xfId="56" applyFont="1" applyFill="1" applyBorder="1" applyAlignment="1"/>
    <xf numFmtId="0" fontId="35" fillId="0" borderId="1" xfId="56" applyFont="1" applyFill="1" applyBorder="1" applyAlignment="1">
      <alignment horizontal="center" vertical="center"/>
    </xf>
    <xf numFmtId="0" fontId="35" fillId="0" borderId="1" xfId="57" applyFont="1" applyFill="1" applyBorder="1" applyAlignment="1">
      <alignment horizontal="center" vertical="center"/>
    </xf>
    <xf numFmtId="0" fontId="12" fillId="0" borderId="1" xfId="55" applyFont="1" applyFill="1" applyBorder="1" applyAlignment="1">
      <alignment horizontal="center" vertical="center"/>
    </xf>
    <xf numFmtId="0" fontId="36" fillId="0" borderId="0" xfId="0" applyFont="1" applyAlignment="1">
      <alignment horizontal="center" vertical="center"/>
    </xf>
    <xf numFmtId="0" fontId="14" fillId="0" borderId="0" xfId="0" applyFont="1" applyAlignment="1">
      <alignment horizontal="center" vertical="center"/>
    </xf>
    <xf numFmtId="0" fontId="37" fillId="0" borderId="1" xfId="0" applyFont="1" applyBorder="1" applyAlignment="1">
      <alignment horizontal="center" vertical="center"/>
    </xf>
    <xf numFmtId="0" fontId="38" fillId="0" borderId="1" xfId="0" applyFont="1" applyBorder="1" applyAlignment="1">
      <alignment horizontal="center" vertical="center"/>
    </xf>
    <xf numFmtId="0" fontId="38" fillId="0" borderId="1" xfId="0" applyFont="1" applyBorder="1" applyAlignment="1">
      <alignment horizontal="left" vertical="center"/>
    </xf>
    <xf numFmtId="0" fontId="39" fillId="0" borderId="1" xfId="0" applyFont="1" applyBorder="1" applyAlignment="1">
      <alignment horizontal="center" vertical="center"/>
    </xf>
    <xf numFmtId="0" fontId="40" fillId="0" borderId="1" xfId="6" applyFont="1" applyBorder="1" applyAlignment="1">
      <alignment horizontal="left" vertical="center" inden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 2" xfId="50"/>
    <cellStyle name="常规 5 2" xfId="51"/>
    <cellStyle name="常规 11 2" xfId="52"/>
    <cellStyle name="常规_2013年国有资本经营预算完成情况表" xfId="53"/>
    <cellStyle name="常规 2 10 3" xfId="54"/>
    <cellStyle name="常规_收入分科目_1" xfId="55"/>
    <cellStyle name="常规_收入分单位 _1" xfId="56"/>
    <cellStyle name="常规_收入分科目_1 2" xfId="57"/>
    <cellStyle name="常规_8月财政收入测算表1" xfId="58"/>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6"/>
  <sheetViews>
    <sheetView tabSelected="1" workbookViewId="0">
      <selection activeCell="B34" sqref="B34"/>
    </sheetView>
  </sheetViews>
  <sheetFormatPr defaultColWidth="9" defaultRowHeight="13.5" outlineLevelCol="1"/>
  <cols>
    <col min="2" max="2" width="61.75" style="1" customWidth="1"/>
  </cols>
  <sheetData>
    <row r="1" ht="51" customHeight="1" spans="1:2">
      <c r="A1" s="225" t="s">
        <v>0</v>
      </c>
      <c r="B1" s="226"/>
    </row>
    <row r="2" ht="25" customHeight="1" spans="1:2">
      <c r="A2" s="227" t="s">
        <v>1</v>
      </c>
      <c r="B2" s="228" t="s">
        <v>2</v>
      </c>
    </row>
    <row r="3" ht="25" customHeight="1" spans="1:2">
      <c r="A3" s="227" t="s">
        <v>3</v>
      </c>
      <c r="B3" s="229" t="s">
        <v>4</v>
      </c>
    </row>
    <row r="4" ht="25" customHeight="1" spans="1:2">
      <c r="A4" s="230" t="s">
        <v>5</v>
      </c>
      <c r="B4" s="231" t="s">
        <v>6</v>
      </c>
    </row>
    <row r="5" ht="25" customHeight="1" spans="1:2">
      <c r="A5" s="230" t="s">
        <v>7</v>
      </c>
      <c r="B5" s="231" t="s">
        <v>8</v>
      </c>
    </row>
    <row r="6" ht="25" customHeight="1" spans="1:2">
      <c r="A6" s="230" t="s">
        <v>9</v>
      </c>
      <c r="B6" s="231" t="s">
        <v>10</v>
      </c>
    </row>
    <row r="7" ht="25" customHeight="1" spans="1:2">
      <c r="A7" s="230" t="s">
        <v>11</v>
      </c>
      <c r="B7" s="231" t="s">
        <v>12</v>
      </c>
    </row>
    <row r="8" ht="25" customHeight="1" spans="1:2">
      <c r="A8" s="230" t="s">
        <v>13</v>
      </c>
      <c r="B8" s="231" t="s">
        <v>14</v>
      </c>
    </row>
    <row r="9" ht="25" customHeight="1" spans="1:2">
      <c r="A9" s="230" t="s">
        <v>15</v>
      </c>
      <c r="B9" s="231" t="s">
        <v>16</v>
      </c>
    </row>
    <row r="10" ht="25" customHeight="1" spans="1:2">
      <c r="A10" s="230" t="s">
        <v>17</v>
      </c>
      <c r="B10" s="231" t="s">
        <v>18</v>
      </c>
    </row>
    <row r="11" ht="25" customHeight="1" spans="1:2">
      <c r="A11" s="230" t="s">
        <v>19</v>
      </c>
      <c r="B11" s="231" t="s">
        <v>20</v>
      </c>
    </row>
    <row r="12" ht="25" customHeight="1" spans="1:2">
      <c r="A12" s="230" t="s">
        <v>21</v>
      </c>
      <c r="B12" s="231" t="s">
        <v>22</v>
      </c>
    </row>
    <row r="13" ht="25" customHeight="1" spans="1:2">
      <c r="A13" s="227" t="s">
        <v>23</v>
      </c>
      <c r="B13" s="229" t="s">
        <v>24</v>
      </c>
    </row>
    <row r="14" ht="25" customHeight="1" spans="1:2">
      <c r="A14" s="230" t="s">
        <v>25</v>
      </c>
      <c r="B14" s="231" t="s">
        <v>26</v>
      </c>
    </row>
    <row r="15" ht="25" customHeight="1" spans="1:2">
      <c r="A15" s="230" t="s">
        <v>27</v>
      </c>
      <c r="B15" s="231" t="s">
        <v>28</v>
      </c>
    </row>
    <row r="16" ht="25" customHeight="1" spans="1:2">
      <c r="A16" s="230" t="s">
        <v>29</v>
      </c>
      <c r="B16" s="231" t="s">
        <v>30</v>
      </c>
    </row>
    <row r="17" ht="25" customHeight="1" spans="1:2">
      <c r="A17" s="230" t="s">
        <v>31</v>
      </c>
      <c r="B17" s="231" t="s">
        <v>32</v>
      </c>
    </row>
    <row r="18" ht="25" customHeight="1" spans="1:2">
      <c r="A18" s="230" t="s">
        <v>33</v>
      </c>
      <c r="B18" s="231" t="s">
        <v>34</v>
      </c>
    </row>
    <row r="19" ht="25" customHeight="1" spans="1:2">
      <c r="A19" s="230" t="s">
        <v>35</v>
      </c>
      <c r="B19" s="231" t="s">
        <v>36</v>
      </c>
    </row>
    <row r="20" ht="25" customHeight="1" spans="1:2">
      <c r="A20" s="230" t="s">
        <v>37</v>
      </c>
      <c r="B20" s="231" t="s">
        <v>38</v>
      </c>
    </row>
    <row r="21" ht="25" customHeight="1" spans="1:2">
      <c r="A21" s="227" t="s">
        <v>39</v>
      </c>
      <c r="B21" s="229" t="s">
        <v>40</v>
      </c>
    </row>
    <row r="22" ht="25" customHeight="1" spans="1:2">
      <c r="A22" s="230" t="s">
        <v>41</v>
      </c>
      <c r="B22" s="231" t="s">
        <v>42</v>
      </c>
    </row>
    <row r="23" ht="25" customHeight="1" spans="1:2">
      <c r="A23" s="230" t="s">
        <v>43</v>
      </c>
      <c r="B23" s="231" t="s">
        <v>44</v>
      </c>
    </row>
    <row r="24" ht="25" customHeight="1" spans="1:2">
      <c r="A24" s="230" t="s">
        <v>45</v>
      </c>
      <c r="B24" s="231" t="s">
        <v>46</v>
      </c>
    </row>
    <row r="25" ht="25" customHeight="1" spans="1:2">
      <c r="A25" s="230" t="s">
        <v>47</v>
      </c>
      <c r="B25" s="231" t="s">
        <v>48</v>
      </c>
    </row>
    <row r="26" ht="25" customHeight="1" spans="1:2">
      <c r="A26" s="230" t="s">
        <v>49</v>
      </c>
      <c r="B26" s="231" t="s">
        <v>50</v>
      </c>
    </row>
    <row r="27" ht="25" customHeight="1" spans="1:2">
      <c r="A27" s="230" t="s">
        <v>51</v>
      </c>
      <c r="B27" s="231" t="s">
        <v>52</v>
      </c>
    </row>
    <row r="28" ht="25" customHeight="1" spans="1:2">
      <c r="A28" s="230" t="s">
        <v>53</v>
      </c>
      <c r="B28" s="231" t="s">
        <v>54</v>
      </c>
    </row>
    <row r="29" ht="25" customHeight="1" spans="1:2">
      <c r="A29" s="227" t="s">
        <v>55</v>
      </c>
      <c r="B29" s="229" t="s">
        <v>56</v>
      </c>
    </row>
    <row r="30" ht="25" customHeight="1" spans="1:2">
      <c r="A30" s="230" t="s">
        <v>57</v>
      </c>
      <c r="B30" s="231" t="s">
        <v>58</v>
      </c>
    </row>
    <row r="31" ht="25" customHeight="1" spans="1:2">
      <c r="A31" s="230" t="s">
        <v>59</v>
      </c>
      <c r="B31" s="231" t="s">
        <v>60</v>
      </c>
    </row>
    <row r="32" ht="25" customHeight="1" spans="1:2">
      <c r="A32" s="227" t="s">
        <v>61</v>
      </c>
      <c r="B32" s="229" t="s">
        <v>62</v>
      </c>
    </row>
    <row r="33" ht="25" customHeight="1" spans="1:2">
      <c r="A33" s="230" t="s">
        <v>63</v>
      </c>
      <c r="B33" s="231" t="s">
        <v>64</v>
      </c>
    </row>
    <row r="34" ht="25" customHeight="1" spans="1:2">
      <c r="A34" s="230" t="s">
        <v>65</v>
      </c>
      <c r="B34" s="231" t="s">
        <v>66</v>
      </c>
    </row>
    <row r="35" ht="25" customHeight="1" spans="1:2">
      <c r="A35" s="230" t="s">
        <v>67</v>
      </c>
      <c r="B35" s="231" t="s">
        <v>68</v>
      </c>
    </row>
    <row r="36" ht="25" customHeight="1" spans="1:2">
      <c r="A36" s="230" t="s">
        <v>69</v>
      </c>
      <c r="B36" s="231" t="s">
        <v>70</v>
      </c>
    </row>
  </sheetData>
  <mergeCells count="1">
    <mergeCell ref="A1:B1"/>
  </mergeCells>
  <hyperlinks>
    <hyperlink ref="B4" location="新田县2024年一般公共预算收入决算总表!A1" display="新田县2024年一般公共预算收入决算总表"/>
    <hyperlink ref="B5" location="'新田县2024年一般公共预算收入决算明细表  '!A1" display="新田县2024年一般公共预算收入决算明细表"/>
    <hyperlink ref="B6" location="新田县2024年一般公共预算支出决算总表!A1" display="新田县2024年一般公共预算支出决算总表"/>
    <hyperlink ref="B7" location="'新田县2024年一般公共预算支出决算明细表（功能分类）'!A1" display="新田县2024年一般公共预算支出决算明细表（功能分类）"/>
    <hyperlink ref="B9" location="新田县2024年一般公共预算本级支出决算表!A1" display="新田县2024年一般公共预算本级支出决算表"/>
    <hyperlink ref="B10" location="新田县2024年一般公共预算本级基本支出决算表!A1" display="新田县2024年一般公共预算本级基本支出决算表"/>
    <hyperlink ref="B11" location="新田县2024年一般公共预算税收返还和转移支付分项目决算表!A1" display="新田县2024年一般公共预算税收返还和转移支付分项目决算表"/>
    <hyperlink ref="B12" location="新田县2024年一般公共预算对下税收返还和转移支付分地区决算表!A1" display="新田县2024年一般公共预算税收返还和转移支付分地区决算表"/>
    <hyperlink ref="B14" location="新田县2024年政府性基金收入决算总表!A1" display="新田县2024年政府性基金收入决算总表"/>
    <hyperlink ref="B15" location="新田县2024年政府性基金收入决算明细表!A1" display="新田县2024年政府性基金收入决算明细表"/>
    <hyperlink ref="B16" location="新田县2024年政府性基金支出决算总表!A1" display="新田县2024年政府性基金支出决算总表"/>
    <hyperlink ref="B17" location="新田县2024年政府性基金支出决算明细表!A1" display="新田县2024年政府性基金支出决算明细表"/>
    <hyperlink ref="B18" location="新田县2024年政府性基金本级支出决算表!A1" display="新田县2024年政府性基金本级支出决算表"/>
    <hyperlink ref="B19" location="新田县2024年政府性基金转移支付分项目决算表!A1" display="新田县2024年政府性基金预算转移支付分项目决算表"/>
    <hyperlink ref="B20" location="新田县2024年政府性基金转移支付分地区决算表!A1" display="新田县2024年政府性基金预算转移支付分地区决算表"/>
    <hyperlink ref="B22" location="新田县2024年国有资本经营收入决算总表!A1" display="新田县2024年国有资本经营收入决算总表"/>
    <hyperlink ref="B23" location="新田县2024年国有资本经营收入决算明细表!A1" display="新田县2024年国有资本经营收入决算明细表"/>
    <hyperlink ref="B24" location="'2024年国有资本经营支出决算总表'!A1" display="新田县2024年国有资本经营支出决算总表"/>
    <hyperlink ref="B25" location="'2024年国有资本经营支出决算明细表'!A1" display="新田县2024年国有资本经营支出决算明细表"/>
    <hyperlink ref="B26" location="新田县2024年国有资本经营本级支出决算表!A1" display="新田县2024年国有资本经营本级支出决算表"/>
    <hyperlink ref="B27" location="新田县2024年国有资本经营转移支付分项目决算表!A1" display="新田县2024年国有资本经营预算转移支付分项目决算表"/>
    <hyperlink ref="B28" location="新田县2024年国有资本经营转移支付分地区决算表!A1" display="新田县2024年国有资本经营预算转移支付分地区决算表"/>
    <hyperlink ref="B30" location="新田县2024年社会保险基金收入决算表!A1" display="新田县2024年社会保险基金收入决算表"/>
    <hyperlink ref="B31" location="新田县2024年社会保险基金支出决算表!A1" display="新田县2024年社会保险基金支出决算表"/>
    <hyperlink ref="B33" location="新田县2024年地方政府一般债务限额和余额情况表!A1" display="新田县2024年地方政府一般债务限额和余额情况表"/>
    <hyperlink ref="B34" location="新田县2024年地方政府专项债务限额和余额情况表!A1" display="新田县2024年地方政府专项债务限额和余额情况表"/>
    <hyperlink ref="B35" location="新田县2024年债务发行及还本付息情况表!A1" display="新田县2024年债券发行及还本付息情况表"/>
    <hyperlink ref="B36" location="新田县2024年新增政府债券使用情况表!A1" display="新田县2024年新增政府债券使用情况表"/>
    <hyperlink ref="B8" location="'新田县2024年一般公共预算支出决算表（经济分类）'!A1" display="新田县2024年一般公共预算支出决算明细表（经济分类）"/>
  </hyperlinks>
  <pageMargins left="0.751388888888889" right="0.751388888888889" top="1" bottom="1" header="0.5" footer="0.5"/>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
  <sheetViews>
    <sheetView view="pageBreakPreview" zoomScaleNormal="100" workbookViewId="0">
      <selection activeCell="E22" sqref="E22"/>
    </sheetView>
  </sheetViews>
  <sheetFormatPr defaultColWidth="6.75" defaultRowHeight="13.5" outlineLevelRow="5"/>
  <cols>
    <col min="1" max="1" width="14.25" style="33" customWidth="1"/>
    <col min="2" max="5" width="18.25" style="33" customWidth="1"/>
    <col min="6" max="7" width="12" style="33" customWidth="1"/>
    <col min="8" max="10" width="9" style="33" customWidth="1"/>
    <col min="11" max="11" width="5.625" style="33" customWidth="1"/>
    <col min="12" max="12" width="0.75" style="33" customWidth="1"/>
    <col min="13" max="13" width="10.125" style="33" customWidth="1"/>
    <col min="14" max="14" width="5.875" style="33" customWidth="1"/>
    <col min="15" max="16373" width="6.75" style="33"/>
  </cols>
  <sheetData>
    <row r="1" s="33" customFormat="1" ht="20" customHeight="1" spans="1:5">
      <c r="A1" s="34" t="s">
        <v>21</v>
      </c>
      <c r="B1" s="35"/>
      <c r="C1" s="156"/>
      <c r="D1" s="156"/>
      <c r="E1" s="156"/>
    </row>
    <row r="2" s="33" customFormat="1" ht="30" customHeight="1" spans="1:257">
      <c r="A2" s="157" t="s">
        <v>1960</v>
      </c>
      <c r="B2" s="157"/>
      <c r="C2" s="157"/>
      <c r="D2" s="157"/>
      <c r="E2" s="157"/>
      <c r="F2" s="158"/>
      <c r="G2" s="158"/>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c r="IR2" s="76"/>
      <c r="IS2" s="76"/>
      <c r="IT2" s="76"/>
      <c r="IU2" s="76"/>
      <c r="IV2" s="76"/>
      <c r="IW2" s="76"/>
    </row>
    <row r="3" s="33" customFormat="1" ht="20" customHeight="1" spans="1:257">
      <c r="A3" s="77"/>
      <c r="B3" s="77"/>
      <c r="C3" s="159"/>
      <c r="D3" s="159"/>
      <c r="E3" s="160" t="s">
        <v>71</v>
      </c>
      <c r="F3" s="161"/>
      <c r="G3" s="161"/>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row>
    <row r="4" s="33" customFormat="1" ht="20" customHeight="1" spans="1:257">
      <c r="A4" s="162" t="s">
        <v>1961</v>
      </c>
      <c r="B4" s="162" t="s">
        <v>814</v>
      </c>
      <c r="C4" s="162" t="s">
        <v>1962</v>
      </c>
      <c r="D4" s="162" t="s">
        <v>1963</v>
      </c>
      <c r="E4" s="162" t="s">
        <v>1964</v>
      </c>
      <c r="F4" s="163"/>
      <c r="G4" s="163"/>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84"/>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row>
    <row r="5" s="33" customFormat="1" ht="20" customHeight="1" spans="1:7">
      <c r="A5" s="164" t="s">
        <v>1965</v>
      </c>
      <c r="B5" s="165">
        <v>223268</v>
      </c>
      <c r="C5" s="165">
        <v>4363</v>
      </c>
      <c r="D5" s="165">
        <v>198682</v>
      </c>
      <c r="E5" s="166">
        <v>20223</v>
      </c>
      <c r="F5" s="167"/>
      <c r="G5" s="167"/>
    </row>
    <row r="6" s="33" customFormat="1" ht="20" customHeight="1" spans="1:257">
      <c r="A6" s="162" t="s">
        <v>1966</v>
      </c>
      <c r="B6" s="168">
        <v>223268</v>
      </c>
      <c r="C6" s="168">
        <v>4363</v>
      </c>
      <c r="D6" s="168">
        <v>198682</v>
      </c>
      <c r="E6" s="169">
        <v>20223</v>
      </c>
      <c r="F6" s="170"/>
      <c r="G6" s="170"/>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84"/>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c r="IU6" s="79"/>
      <c r="IV6" s="79"/>
      <c r="IW6" s="79"/>
    </row>
  </sheetData>
  <mergeCells count="1">
    <mergeCell ref="A2:E2"/>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view="pageBreakPreview" zoomScaleNormal="100" workbookViewId="0">
      <selection activeCell="J13" sqref="J13"/>
    </sheetView>
  </sheetViews>
  <sheetFormatPr defaultColWidth="9.15" defaultRowHeight="14.25" outlineLevelCol="5"/>
  <cols>
    <col min="1" max="1" width="40.875" style="22" customWidth="1"/>
    <col min="2" max="3" width="16.75" style="23" customWidth="1"/>
    <col min="4" max="4" width="17.25" style="22" customWidth="1"/>
    <col min="5" max="5" width="13" style="22" customWidth="1"/>
    <col min="6" max="6" width="13.25" style="22" customWidth="1"/>
    <col min="7" max="258" width="9.15" style="22" customWidth="1"/>
    <col min="259" max="16384" width="9.15" style="22"/>
  </cols>
  <sheetData>
    <row r="1" s="22" customFormat="1" ht="20" customHeight="1" spans="1:3">
      <c r="A1" s="22" t="s">
        <v>25</v>
      </c>
      <c r="B1" s="23"/>
      <c r="C1" s="23"/>
    </row>
    <row r="2" s="22" customFormat="1" ht="30" customHeight="1" spans="1:6">
      <c r="A2" s="128" t="s">
        <v>26</v>
      </c>
      <c r="B2" s="128"/>
      <c r="C2" s="128"/>
      <c r="D2" s="128"/>
      <c r="E2" s="128"/>
      <c r="F2" s="128"/>
    </row>
    <row r="3" s="22" customFormat="1" ht="20" customHeight="1" spans="1:6">
      <c r="A3" s="131"/>
      <c r="B3" s="131"/>
      <c r="C3" s="131"/>
      <c r="D3" s="131"/>
      <c r="F3" s="22" t="s">
        <v>112</v>
      </c>
    </row>
    <row r="4" s="22" customFormat="1" ht="20" customHeight="1" spans="1:6">
      <c r="A4" s="132" t="s">
        <v>2</v>
      </c>
      <c r="B4" s="133" t="s">
        <v>73</v>
      </c>
      <c r="C4" s="133" t="s">
        <v>74</v>
      </c>
      <c r="D4" s="133" t="s">
        <v>75</v>
      </c>
      <c r="E4" s="133" t="s">
        <v>76</v>
      </c>
      <c r="F4" s="134" t="s">
        <v>77</v>
      </c>
    </row>
    <row r="5" s="22" customFormat="1" ht="20" customHeight="1" spans="1:6">
      <c r="A5" s="135" t="s">
        <v>1967</v>
      </c>
      <c r="B5" s="136">
        <v>137317</v>
      </c>
      <c r="C5" s="136">
        <v>62996</v>
      </c>
      <c r="D5" s="137">
        <v>145865</v>
      </c>
      <c r="E5" s="138">
        <f>D5-B5</f>
        <v>8548</v>
      </c>
      <c r="F5" s="139">
        <f>E5/B5</f>
        <v>0.0622501219805268</v>
      </c>
    </row>
    <row r="6" s="22" customFormat="1" ht="20" customHeight="1" spans="1:6">
      <c r="A6" s="153" t="s">
        <v>1968</v>
      </c>
      <c r="B6" s="141"/>
      <c r="C6" s="142"/>
      <c r="D6" s="142"/>
      <c r="E6" s="143"/>
      <c r="F6" s="144"/>
    </row>
    <row r="7" s="22" customFormat="1" ht="20" customHeight="1" spans="1:6">
      <c r="A7" s="140" t="s">
        <v>1969</v>
      </c>
      <c r="B7" s="154"/>
      <c r="C7" s="142"/>
      <c r="D7" s="142"/>
      <c r="E7" s="143"/>
      <c r="F7" s="144"/>
    </row>
    <row r="8" s="22" customFormat="1" ht="20" customHeight="1" spans="1:6">
      <c r="A8" s="140" t="s">
        <v>1970</v>
      </c>
      <c r="B8" s="154"/>
      <c r="C8" s="142"/>
      <c r="D8" s="142"/>
      <c r="E8" s="143"/>
      <c r="F8" s="144"/>
    </row>
    <row r="9" s="22" customFormat="1" ht="20" customHeight="1" spans="1:6">
      <c r="A9" s="140" t="s">
        <v>1971</v>
      </c>
      <c r="B9" s="154"/>
      <c r="C9" s="142"/>
      <c r="D9" s="142"/>
      <c r="E9" s="143"/>
      <c r="F9" s="144"/>
    </row>
    <row r="10" s="22" customFormat="1" ht="20" customHeight="1" spans="1:6">
      <c r="A10" s="140" t="s">
        <v>1972</v>
      </c>
      <c r="B10" s="154"/>
      <c r="C10" s="142"/>
      <c r="D10" s="142"/>
      <c r="E10" s="143"/>
      <c r="F10" s="144"/>
    </row>
    <row r="11" s="22" customFormat="1" ht="20" customHeight="1" spans="1:6">
      <c r="A11" s="140" t="s">
        <v>1973</v>
      </c>
      <c r="B11" s="154"/>
      <c r="C11" s="142"/>
      <c r="D11" s="142"/>
      <c r="E11" s="143"/>
      <c r="F11" s="144"/>
    </row>
    <row r="12" s="22" customFormat="1" ht="20" customHeight="1" spans="1:6">
      <c r="A12" s="140" t="s">
        <v>1974</v>
      </c>
      <c r="B12" s="154">
        <v>122167</v>
      </c>
      <c r="C12" s="142">
        <v>61196</v>
      </c>
      <c r="D12" s="142">
        <v>128747</v>
      </c>
      <c r="E12" s="143">
        <f>D12-B12</f>
        <v>6580</v>
      </c>
      <c r="F12" s="144">
        <f>E12/B12</f>
        <v>0.0538606988794028</v>
      </c>
    </row>
    <row r="13" s="22" customFormat="1" ht="20" customHeight="1" spans="1:6">
      <c r="A13" s="140" t="s">
        <v>1975</v>
      </c>
      <c r="B13" s="154"/>
      <c r="C13" s="142"/>
      <c r="D13" s="142"/>
      <c r="E13" s="143"/>
      <c r="F13" s="144"/>
    </row>
    <row r="14" s="22" customFormat="1" ht="20" customHeight="1" spans="1:6">
      <c r="A14" s="140" t="s">
        <v>1976</v>
      </c>
      <c r="B14" s="154"/>
      <c r="C14" s="142"/>
      <c r="D14" s="142"/>
      <c r="E14" s="143"/>
      <c r="F14" s="144"/>
    </row>
    <row r="15" s="22" customFormat="1" ht="20" customHeight="1" spans="1:6">
      <c r="A15" s="140" t="s">
        <v>1977</v>
      </c>
      <c r="B15" s="141">
        <v>420</v>
      </c>
      <c r="C15" s="142">
        <v>900</v>
      </c>
      <c r="D15" s="142">
        <v>318</v>
      </c>
      <c r="E15" s="143">
        <f>D15-B15</f>
        <v>-102</v>
      </c>
      <c r="F15" s="144">
        <f>E15/B15</f>
        <v>-0.242857142857143</v>
      </c>
    </row>
    <row r="16" s="22" customFormat="1" ht="20" customHeight="1" spans="1:6">
      <c r="A16" s="140" t="s">
        <v>1978</v>
      </c>
      <c r="B16" s="154"/>
      <c r="C16" s="142"/>
      <c r="D16" s="142"/>
      <c r="E16" s="143"/>
      <c r="F16" s="144"/>
    </row>
    <row r="17" s="22" customFormat="1" ht="20" customHeight="1" spans="1:6">
      <c r="A17" s="140" t="s">
        <v>1979</v>
      </c>
      <c r="B17" s="154"/>
      <c r="C17" s="142"/>
      <c r="D17" s="142"/>
      <c r="E17" s="143"/>
      <c r="F17" s="144"/>
    </row>
    <row r="18" s="22" customFormat="1" ht="20" customHeight="1" spans="1:6">
      <c r="A18" s="140" t="s">
        <v>1980</v>
      </c>
      <c r="B18" s="154"/>
      <c r="C18" s="142"/>
      <c r="D18" s="142"/>
      <c r="E18" s="143"/>
      <c r="F18" s="144"/>
    </row>
    <row r="19" s="22" customFormat="1" ht="20" customHeight="1" spans="1:6">
      <c r="A19" s="140" t="s">
        <v>1981</v>
      </c>
      <c r="B19" s="154">
        <v>95</v>
      </c>
      <c r="C19" s="142">
        <v>900</v>
      </c>
      <c r="D19" s="142"/>
      <c r="E19" s="143">
        <f t="shared" ref="E19:E26" si="0">D19-B19</f>
        <v>-95</v>
      </c>
      <c r="F19" s="144">
        <f t="shared" ref="F19:F26" si="1">E19/B19</f>
        <v>-1</v>
      </c>
    </row>
    <row r="20" s="22" customFormat="1" ht="20" customHeight="1" spans="1:6">
      <c r="A20" s="140" t="s">
        <v>1982</v>
      </c>
      <c r="B20" s="154"/>
      <c r="C20" s="142"/>
      <c r="D20" s="142"/>
      <c r="E20" s="143"/>
      <c r="F20" s="144"/>
    </row>
    <row r="21" s="22" customFormat="1" ht="20" customHeight="1" spans="1:6">
      <c r="A21" s="140" t="s">
        <v>1983</v>
      </c>
      <c r="B21" s="154"/>
      <c r="C21" s="142"/>
      <c r="D21" s="142"/>
      <c r="E21" s="143"/>
      <c r="F21" s="144"/>
    </row>
    <row r="22" s="22" customFormat="1" ht="20" customHeight="1" spans="1:6">
      <c r="A22" s="140" t="s">
        <v>1984</v>
      </c>
      <c r="B22" s="154">
        <v>14635</v>
      </c>
      <c r="C22" s="142"/>
      <c r="D22" s="142">
        <v>16800</v>
      </c>
      <c r="E22" s="143">
        <f t="shared" si="0"/>
        <v>2165</v>
      </c>
      <c r="F22" s="144">
        <f t="shared" si="1"/>
        <v>0.147933037239494</v>
      </c>
    </row>
    <row r="23" s="22" customFormat="1" ht="20" customHeight="1" spans="1:6">
      <c r="A23" s="147" t="s">
        <v>1985</v>
      </c>
      <c r="B23" s="136">
        <v>2289</v>
      </c>
      <c r="C23" s="136">
        <v>0</v>
      </c>
      <c r="D23" s="137">
        <v>8172</v>
      </c>
      <c r="E23" s="138">
        <f t="shared" si="0"/>
        <v>5883</v>
      </c>
      <c r="F23" s="139">
        <f t="shared" si="1"/>
        <v>2.57011795543906</v>
      </c>
    </row>
    <row r="24" s="22" customFormat="1" ht="20" customHeight="1" spans="1:6">
      <c r="A24" s="147" t="s">
        <v>1986</v>
      </c>
      <c r="B24" s="136">
        <v>81954</v>
      </c>
      <c r="C24" s="136">
        <v>0</v>
      </c>
      <c r="D24" s="137">
        <v>69200</v>
      </c>
      <c r="E24" s="138">
        <f t="shared" si="0"/>
        <v>-12754</v>
      </c>
      <c r="F24" s="139">
        <f t="shared" si="1"/>
        <v>-0.155623886570515</v>
      </c>
    </row>
    <row r="25" s="22" customFormat="1" ht="20" customHeight="1" spans="1:6">
      <c r="A25" s="147" t="s">
        <v>1987</v>
      </c>
      <c r="B25" s="136">
        <v>1542</v>
      </c>
      <c r="C25" s="136">
        <v>0</v>
      </c>
      <c r="D25" s="137">
        <v>10959</v>
      </c>
      <c r="E25" s="138">
        <f t="shared" si="0"/>
        <v>9417</v>
      </c>
      <c r="F25" s="139">
        <f t="shared" si="1"/>
        <v>6.10700389105058</v>
      </c>
    </row>
    <row r="26" s="22" customFormat="1" ht="20" customHeight="1" spans="1:6">
      <c r="A26" s="132" t="s">
        <v>1988</v>
      </c>
      <c r="B26" s="136">
        <v>223102</v>
      </c>
      <c r="C26" s="136">
        <v>62996</v>
      </c>
      <c r="D26" s="137">
        <v>234196</v>
      </c>
      <c r="E26" s="138">
        <f t="shared" si="0"/>
        <v>11094</v>
      </c>
      <c r="F26" s="139">
        <f t="shared" si="1"/>
        <v>0.0497261342345654</v>
      </c>
    </row>
    <row r="27" s="22" customFormat="1" ht="15.55" customHeight="1" spans="2:6">
      <c r="B27" s="23"/>
      <c r="C27" s="23"/>
      <c r="F27" s="155"/>
    </row>
  </sheetData>
  <mergeCells count="1">
    <mergeCell ref="A2:F2"/>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6"/>
  <sheetViews>
    <sheetView workbookViewId="0">
      <selection activeCell="H69" sqref="H69"/>
    </sheetView>
  </sheetViews>
  <sheetFormatPr defaultColWidth="9.15" defaultRowHeight="14.25" outlineLevelCol="2"/>
  <cols>
    <col min="1" max="1" width="10.375" style="22"/>
    <col min="2" max="2" width="56.25" style="22" customWidth="1"/>
    <col min="3" max="3" width="21.375" style="22" customWidth="1"/>
    <col min="4" max="257" width="9.15" style="22" customWidth="1"/>
    <col min="258" max="16384" width="9.15" style="22"/>
  </cols>
  <sheetData>
    <row r="1" ht="20" customHeight="1" spans="1:1">
      <c r="A1" s="22" t="s">
        <v>27</v>
      </c>
    </row>
    <row r="2" s="22" customFormat="1" ht="30" customHeight="1" spans="1:3">
      <c r="A2" s="128" t="s">
        <v>28</v>
      </c>
      <c r="B2" s="128"/>
      <c r="C2" s="128"/>
    </row>
    <row r="3" s="22" customFormat="1" ht="20" customHeight="1" spans="2:3">
      <c r="B3" s="26" t="s">
        <v>112</v>
      </c>
      <c r="C3" s="26"/>
    </row>
    <row r="4" s="22" customFormat="1" ht="20" customHeight="1" spans="1:3">
      <c r="A4" s="97" t="s">
        <v>113</v>
      </c>
      <c r="B4" s="97" t="s">
        <v>114</v>
      </c>
      <c r="C4" s="97" t="s">
        <v>115</v>
      </c>
    </row>
    <row r="5" s="22" customFormat="1" ht="20" customHeight="1" spans="1:3">
      <c r="A5" s="129"/>
      <c r="B5" s="97" t="s">
        <v>1989</v>
      </c>
      <c r="C5" s="148">
        <f>SUM(C6,C58)</f>
        <v>145865</v>
      </c>
    </row>
    <row r="6" s="22" customFormat="1" ht="20" customHeight="1" spans="1:3">
      <c r="A6" s="98">
        <v>10301</v>
      </c>
      <c r="B6" s="100" t="s">
        <v>1990</v>
      </c>
      <c r="C6" s="148">
        <f>SUM(C7,C10:C17,C23:C24,C27:C30,C33:C35,C38:C42,C45:C46,C54:C57)</f>
        <v>129065</v>
      </c>
    </row>
    <row r="7" s="22" customFormat="1" ht="20" customHeight="1" spans="1:3">
      <c r="A7" s="98">
        <v>1030102</v>
      </c>
      <c r="B7" s="100" t="s">
        <v>1991</v>
      </c>
      <c r="C7" s="149">
        <f>SUM(C8:C9)</f>
        <v>0</v>
      </c>
    </row>
    <row r="8" s="22" customFormat="1" ht="20" customHeight="1" spans="1:3">
      <c r="A8" s="98">
        <v>103010201</v>
      </c>
      <c r="B8" s="102" t="s">
        <v>1992</v>
      </c>
      <c r="C8" s="149"/>
    </row>
    <row r="9" s="22" customFormat="1" ht="20" customHeight="1" spans="1:3">
      <c r="A9" s="98">
        <v>103010202</v>
      </c>
      <c r="B9" s="102" t="s">
        <v>1993</v>
      </c>
      <c r="C9" s="149"/>
    </row>
    <row r="10" s="22" customFormat="1" ht="20" customHeight="1" spans="1:3">
      <c r="A10" s="98">
        <v>1030106</v>
      </c>
      <c r="B10" s="100" t="s">
        <v>1994</v>
      </c>
      <c r="C10" s="149"/>
    </row>
    <row r="11" s="22" customFormat="1" ht="20" customHeight="1" spans="1:3">
      <c r="A11" s="98">
        <v>1030110</v>
      </c>
      <c r="B11" s="100" t="s">
        <v>1995</v>
      </c>
      <c r="C11" s="149"/>
    </row>
    <row r="12" s="22" customFormat="1" ht="20" customHeight="1" spans="1:3">
      <c r="A12" s="98">
        <v>1030112</v>
      </c>
      <c r="B12" s="100" t="s">
        <v>1996</v>
      </c>
      <c r="C12" s="149"/>
    </row>
    <row r="13" s="22" customFormat="1" ht="20" customHeight="1" spans="1:3">
      <c r="A13" s="98">
        <v>1030121</v>
      </c>
      <c r="B13" s="100" t="s">
        <v>1997</v>
      </c>
      <c r="C13" s="149"/>
    </row>
    <row r="14" s="22" customFormat="1" ht="20" customHeight="1" spans="1:3">
      <c r="A14" s="98">
        <v>1030129</v>
      </c>
      <c r="B14" s="100" t="s">
        <v>1998</v>
      </c>
      <c r="C14" s="149"/>
    </row>
    <row r="15" s="22" customFormat="1" ht="20" customHeight="1" spans="1:3">
      <c r="A15" s="98">
        <v>1030146</v>
      </c>
      <c r="B15" s="100" t="s">
        <v>1999</v>
      </c>
      <c r="C15" s="149"/>
    </row>
    <row r="16" s="22" customFormat="1" ht="20" customHeight="1" spans="1:3">
      <c r="A16" s="98">
        <v>1030147</v>
      </c>
      <c r="B16" s="100" t="s">
        <v>2000</v>
      </c>
      <c r="C16" s="149"/>
    </row>
    <row r="17" s="22" customFormat="1" ht="20" customHeight="1" spans="1:3">
      <c r="A17" s="98">
        <v>1030148</v>
      </c>
      <c r="B17" s="100" t="s">
        <v>2001</v>
      </c>
      <c r="C17" s="149">
        <f>SUM(C18:C22)</f>
        <v>128747</v>
      </c>
    </row>
    <row r="18" s="22" customFormat="1" ht="20" customHeight="1" spans="1:3">
      <c r="A18" s="98">
        <v>103014801</v>
      </c>
      <c r="B18" s="102" t="s">
        <v>2002</v>
      </c>
      <c r="C18" s="149">
        <v>5771</v>
      </c>
    </row>
    <row r="19" s="22" customFormat="1" ht="20" customHeight="1" spans="1:3">
      <c r="A19" s="98">
        <v>103014802</v>
      </c>
      <c r="B19" s="102" t="s">
        <v>2003</v>
      </c>
      <c r="C19" s="149">
        <v>123189</v>
      </c>
    </row>
    <row r="20" s="22" customFormat="1" ht="20" customHeight="1" spans="1:3">
      <c r="A20" s="98">
        <v>103014803</v>
      </c>
      <c r="B20" s="102" t="s">
        <v>2004</v>
      </c>
      <c r="C20" s="149">
        <v>3</v>
      </c>
    </row>
    <row r="21" s="22" customFormat="1" ht="20" customHeight="1" spans="1:3">
      <c r="A21" s="98">
        <v>103014898</v>
      </c>
      <c r="B21" s="102" t="s">
        <v>2005</v>
      </c>
      <c r="C21" s="149">
        <v>-216</v>
      </c>
    </row>
    <row r="22" s="22" customFormat="1" ht="20" customHeight="1" spans="1:3">
      <c r="A22" s="98">
        <v>103014899</v>
      </c>
      <c r="B22" s="102" t="s">
        <v>2006</v>
      </c>
      <c r="C22" s="149"/>
    </row>
    <row r="23" s="22" customFormat="1" ht="20" customHeight="1" spans="1:3">
      <c r="A23" s="98">
        <v>1030149</v>
      </c>
      <c r="B23" s="100" t="s">
        <v>2007</v>
      </c>
      <c r="C23" s="149"/>
    </row>
    <row r="24" s="22" customFormat="1" ht="20" customHeight="1" spans="1:3">
      <c r="A24" s="98">
        <v>1030150</v>
      </c>
      <c r="B24" s="100" t="s">
        <v>2008</v>
      </c>
      <c r="C24" s="149">
        <f>SUM(C25:C26)</f>
        <v>0</v>
      </c>
    </row>
    <row r="25" s="22" customFormat="1" ht="20" customHeight="1" spans="1:3">
      <c r="A25" s="98">
        <v>103015001</v>
      </c>
      <c r="B25" s="102" t="s">
        <v>2009</v>
      </c>
      <c r="C25" s="149"/>
    </row>
    <row r="26" s="22" customFormat="1" ht="20" customHeight="1" spans="1:3">
      <c r="A26" s="98">
        <v>103015002</v>
      </c>
      <c r="B26" s="102" t="s">
        <v>2010</v>
      </c>
      <c r="C26" s="149"/>
    </row>
    <row r="27" s="22" customFormat="1" ht="20" customHeight="1" spans="1:3">
      <c r="A27" s="98">
        <v>1030152</v>
      </c>
      <c r="B27" s="100" t="s">
        <v>2011</v>
      </c>
      <c r="C27" s="149"/>
    </row>
    <row r="28" s="22" customFormat="1" ht="20" customHeight="1" spans="1:3">
      <c r="A28" s="98">
        <v>1030153</v>
      </c>
      <c r="B28" s="100" t="s">
        <v>2012</v>
      </c>
      <c r="C28" s="149"/>
    </row>
    <row r="29" s="22" customFormat="1" ht="20" customHeight="1" spans="1:3">
      <c r="A29" s="98">
        <v>1030154</v>
      </c>
      <c r="B29" s="100" t="s">
        <v>2013</v>
      </c>
      <c r="C29" s="149"/>
    </row>
    <row r="30" s="22" customFormat="1" ht="20" customHeight="1" spans="1:3">
      <c r="A30" s="98">
        <v>1030155</v>
      </c>
      <c r="B30" s="100" t="s">
        <v>2014</v>
      </c>
      <c r="C30" s="149">
        <f>SUM(C31:C32)</f>
        <v>0</v>
      </c>
    </row>
    <row r="31" s="22" customFormat="1" ht="20" customHeight="1" spans="1:3">
      <c r="A31" s="98">
        <v>103015501</v>
      </c>
      <c r="B31" s="102" t="s">
        <v>2015</v>
      </c>
      <c r="C31" s="149"/>
    </row>
    <row r="32" s="22" customFormat="1" ht="20" customHeight="1" spans="1:3">
      <c r="A32" s="98">
        <v>103015502</v>
      </c>
      <c r="B32" s="102" t="s">
        <v>2016</v>
      </c>
      <c r="C32" s="149"/>
    </row>
    <row r="33" s="22" customFormat="1" ht="20" customHeight="1" spans="1:3">
      <c r="A33" s="98">
        <v>1030156</v>
      </c>
      <c r="B33" s="100" t="s">
        <v>2017</v>
      </c>
      <c r="C33" s="149">
        <v>318</v>
      </c>
    </row>
    <row r="34" s="22" customFormat="1" ht="20" customHeight="1" spans="1:3">
      <c r="A34" s="98">
        <v>1030157</v>
      </c>
      <c r="B34" s="100" t="s">
        <v>2018</v>
      </c>
      <c r="C34" s="149"/>
    </row>
    <row r="35" s="22" customFormat="1" ht="20" customHeight="1" spans="1:3">
      <c r="A35" s="98">
        <v>1030158</v>
      </c>
      <c r="B35" s="100" t="s">
        <v>2019</v>
      </c>
      <c r="C35" s="149">
        <f>SUM(C36:C37)</f>
        <v>0</v>
      </c>
    </row>
    <row r="36" s="22" customFormat="1" ht="20" customHeight="1" spans="1:3">
      <c r="A36" s="98">
        <v>103015801</v>
      </c>
      <c r="B36" s="102" t="s">
        <v>2020</v>
      </c>
      <c r="C36" s="149"/>
    </row>
    <row r="37" s="22" customFormat="1" ht="20" customHeight="1" spans="1:3">
      <c r="A37" s="98">
        <v>103015803</v>
      </c>
      <c r="B37" s="102" t="s">
        <v>2021</v>
      </c>
      <c r="C37" s="149"/>
    </row>
    <row r="38" s="22" customFormat="1" ht="20" customHeight="1" spans="1:3">
      <c r="A38" s="98">
        <v>1030159</v>
      </c>
      <c r="B38" s="100" t="s">
        <v>2022</v>
      </c>
      <c r="C38" s="149"/>
    </row>
    <row r="39" s="22" customFormat="1" ht="20" customHeight="1" spans="1:3">
      <c r="A39" s="98">
        <v>1030166</v>
      </c>
      <c r="B39" s="100" t="s">
        <v>2023</v>
      </c>
      <c r="C39" s="149"/>
    </row>
    <row r="40" s="22" customFormat="1" ht="20" customHeight="1" spans="1:3">
      <c r="A40" s="98">
        <v>1030168</v>
      </c>
      <c r="B40" s="100" t="s">
        <v>2024</v>
      </c>
      <c r="C40" s="149"/>
    </row>
    <row r="41" s="22" customFormat="1" ht="20" customHeight="1" spans="1:3">
      <c r="A41" s="98">
        <v>1030171</v>
      </c>
      <c r="B41" s="100" t="s">
        <v>2025</v>
      </c>
      <c r="C41" s="149"/>
    </row>
    <row r="42" s="22" customFormat="1" ht="20" customHeight="1" spans="1:3">
      <c r="A42" s="98">
        <v>1030175</v>
      </c>
      <c r="B42" s="100" t="s">
        <v>2026</v>
      </c>
      <c r="C42" s="149">
        <f>SUM(C43:C44)</f>
        <v>0</v>
      </c>
    </row>
    <row r="43" s="22" customFormat="1" ht="20" customHeight="1" spans="1:3">
      <c r="A43" s="98">
        <v>103017501</v>
      </c>
      <c r="B43" s="102" t="s">
        <v>2027</v>
      </c>
      <c r="C43" s="149"/>
    </row>
    <row r="44" s="22" customFormat="1" ht="20" customHeight="1" spans="1:3">
      <c r="A44" s="98">
        <v>103017502</v>
      </c>
      <c r="B44" s="102" t="s">
        <v>2028</v>
      </c>
      <c r="C44" s="149"/>
    </row>
    <row r="45" s="22" customFormat="1" ht="20" customHeight="1" spans="1:3">
      <c r="A45" s="98">
        <v>1030178</v>
      </c>
      <c r="B45" s="100" t="s">
        <v>2029</v>
      </c>
      <c r="C45" s="149"/>
    </row>
    <row r="46" s="22" customFormat="1" ht="20" customHeight="1" spans="1:3">
      <c r="A46" s="98">
        <v>1030180</v>
      </c>
      <c r="B46" s="100" t="s">
        <v>2030</v>
      </c>
      <c r="C46" s="149">
        <f>SUM(C47:C53)</f>
        <v>0</v>
      </c>
    </row>
    <row r="47" s="22" customFormat="1" ht="20" customHeight="1" spans="1:3">
      <c r="A47" s="98">
        <v>103018001</v>
      </c>
      <c r="B47" s="102" t="s">
        <v>2031</v>
      </c>
      <c r="C47" s="149"/>
    </row>
    <row r="48" s="22" customFormat="1" ht="20" customHeight="1" spans="1:3">
      <c r="A48" s="98">
        <v>103018002</v>
      </c>
      <c r="B48" s="102" t="s">
        <v>2032</v>
      </c>
      <c r="C48" s="149"/>
    </row>
    <row r="49" s="22" customFormat="1" ht="20" customHeight="1" spans="1:3">
      <c r="A49" s="98">
        <v>103018003</v>
      </c>
      <c r="B49" s="102" t="s">
        <v>2033</v>
      </c>
      <c r="C49" s="149"/>
    </row>
    <row r="50" s="22" customFormat="1" ht="20" customHeight="1" spans="1:3">
      <c r="A50" s="98">
        <v>103018004</v>
      </c>
      <c r="B50" s="102" t="s">
        <v>2034</v>
      </c>
      <c r="C50" s="149"/>
    </row>
    <row r="51" s="22" customFormat="1" ht="20" customHeight="1" spans="1:3">
      <c r="A51" s="98">
        <v>103018005</v>
      </c>
      <c r="B51" s="102" t="s">
        <v>2035</v>
      </c>
      <c r="C51" s="149"/>
    </row>
    <row r="52" s="22" customFormat="1" ht="20" customHeight="1" spans="1:3">
      <c r="A52" s="98">
        <v>103018006</v>
      </c>
      <c r="B52" s="102" t="s">
        <v>2036</v>
      </c>
      <c r="C52" s="149"/>
    </row>
    <row r="53" s="22" customFormat="1" ht="20" customHeight="1" spans="1:3">
      <c r="A53" s="98">
        <v>103018007</v>
      </c>
      <c r="B53" s="102" t="s">
        <v>2037</v>
      </c>
      <c r="C53" s="150"/>
    </row>
    <row r="54" s="22" customFormat="1" ht="20" customHeight="1" spans="1:3">
      <c r="A54" s="98">
        <v>1030181</v>
      </c>
      <c r="B54" s="151" t="s">
        <v>2038</v>
      </c>
      <c r="C54" s="150"/>
    </row>
    <row r="55" s="22" customFormat="1" ht="20" customHeight="1" spans="1:3">
      <c r="A55" s="98">
        <v>1030182</v>
      </c>
      <c r="B55" s="151" t="s">
        <v>2039</v>
      </c>
      <c r="C55" s="149"/>
    </row>
    <row r="56" s="22" customFormat="1" ht="20" customHeight="1" spans="1:3">
      <c r="A56" s="98">
        <v>1030183</v>
      </c>
      <c r="B56" s="151" t="s">
        <v>2040</v>
      </c>
      <c r="C56" s="149"/>
    </row>
    <row r="57" s="22" customFormat="1" ht="20" customHeight="1" spans="1:3">
      <c r="A57" s="98">
        <v>1030199</v>
      </c>
      <c r="B57" s="151" t="s">
        <v>2041</v>
      </c>
      <c r="C57" s="149"/>
    </row>
    <row r="58" s="22" customFormat="1" ht="20" customHeight="1" spans="1:3">
      <c r="A58" s="98">
        <v>10310</v>
      </c>
      <c r="B58" s="151" t="s">
        <v>2042</v>
      </c>
      <c r="C58" s="148">
        <f>SUM(C59:C61,C65:C70,C73:C74)</f>
        <v>16800</v>
      </c>
    </row>
    <row r="59" s="22" customFormat="1" ht="20" customHeight="1" spans="1:3">
      <c r="A59" s="98">
        <v>1031003</v>
      </c>
      <c r="B59" s="151" t="s">
        <v>2043</v>
      </c>
      <c r="C59" s="149"/>
    </row>
    <row r="60" s="22" customFormat="1" ht="20" customHeight="1" spans="1:3">
      <c r="A60" s="98">
        <v>1031005</v>
      </c>
      <c r="B60" s="151" t="s">
        <v>2044</v>
      </c>
      <c r="C60" s="149"/>
    </row>
    <row r="61" s="22" customFormat="1" ht="20" customHeight="1" spans="1:3">
      <c r="A61" s="98">
        <v>1031006</v>
      </c>
      <c r="B61" s="100" t="s">
        <v>2045</v>
      </c>
      <c r="C61" s="152">
        <f>SUM(C62:C64)</f>
        <v>0</v>
      </c>
    </row>
    <row r="62" ht="20" customHeight="1" spans="1:3">
      <c r="A62" s="98">
        <v>103100601</v>
      </c>
      <c r="B62" s="102" t="s">
        <v>2046</v>
      </c>
      <c r="C62" s="149"/>
    </row>
    <row r="63" ht="20" customHeight="1" spans="1:3">
      <c r="A63" s="98">
        <v>103100602</v>
      </c>
      <c r="B63" s="102" t="s">
        <v>2047</v>
      </c>
      <c r="C63" s="149"/>
    </row>
    <row r="64" ht="20" customHeight="1" spans="1:3">
      <c r="A64" s="98">
        <v>103100699</v>
      </c>
      <c r="B64" s="102" t="s">
        <v>2048</v>
      </c>
      <c r="C64" s="149"/>
    </row>
    <row r="65" ht="20" customHeight="1" spans="1:3">
      <c r="A65" s="98">
        <v>1031008</v>
      </c>
      <c r="B65" s="100" t="s">
        <v>2049</v>
      </c>
      <c r="C65" s="149"/>
    </row>
    <row r="66" ht="20" customHeight="1" spans="1:3">
      <c r="A66" s="98">
        <v>1031009</v>
      </c>
      <c r="B66" s="100" t="s">
        <v>2050</v>
      </c>
      <c r="C66" s="149"/>
    </row>
    <row r="67" ht="20" customHeight="1" spans="1:3">
      <c r="A67" s="98">
        <v>1031010</v>
      </c>
      <c r="B67" s="100" t="s">
        <v>2051</v>
      </c>
      <c r="C67" s="149"/>
    </row>
    <row r="68" ht="20" customHeight="1" spans="1:3">
      <c r="A68" s="98">
        <v>1031011</v>
      </c>
      <c r="B68" s="100" t="s">
        <v>2052</v>
      </c>
      <c r="C68" s="149"/>
    </row>
    <row r="69" ht="20" customHeight="1" spans="1:3">
      <c r="A69" s="98">
        <v>1031012</v>
      </c>
      <c r="B69" s="100" t="s">
        <v>2053</v>
      </c>
      <c r="C69" s="149"/>
    </row>
    <row r="70" ht="20" customHeight="1" spans="1:3">
      <c r="A70" s="98">
        <v>1031013</v>
      </c>
      <c r="B70" s="100" t="s">
        <v>2054</v>
      </c>
      <c r="C70" s="149">
        <f>SUM(C71:C72)</f>
        <v>0</v>
      </c>
    </row>
    <row r="71" ht="20" customHeight="1" spans="1:3">
      <c r="A71" s="98">
        <v>103101301</v>
      </c>
      <c r="B71" s="102" t="s">
        <v>2055</v>
      </c>
      <c r="C71" s="149"/>
    </row>
    <row r="72" ht="20" customHeight="1" spans="1:3">
      <c r="A72" s="98">
        <v>103101399</v>
      </c>
      <c r="B72" s="102" t="s">
        <v>2056</v>
      </c>
      <c r="C72" s="149"/>
    </row>
    <row r="73" ht="20" customHeight="1" spans="1:3">
      <c r="A73" s="98">
        <v>1031014</v>
      </c>
      <c r="B73" s="100" t="s">
        <v>2057</v>
      </c>
      <c r="C73" s="149"/>
    </row>
    <row r="74" ht="20" customHeight="1" spans="1:3">
      <c r="A74" s="98">
        <v>1031099</v>
      </c>
      <c r="B74" s="100" t="s">
        <v>2058</v>
      </c>
      <c r="C74" s="149">
        <f>SUM(C75:C76)</f>
        <v>16800</v>
      </c>
    </row>
    <row r="75" ht="20" customHeight="1" spans="1:3">
      <c r="A75" s="98">
        <v>103109998</v>
      </c>
      <c r="B75" s="102" t="s">
        <v>2059</v>
      </c>
      <c r="C75" s="149">
        <v>16800</v>
      </c>
    </row>
    <row r="76" ht="20" customHeight="1" spans="1:3">
      <c r="A76" s="98">
        <v>103109999</v>
      </c>
      <c r="B76" s="102" t="s">
        <v>2060</v>
      </c>
      <c r="C76" s="149"/>
    </row>
  </sheetData>
  <mergeCells count="2">
    <mergeCell ref="A2:C2"/>
    <mergeCell ref="B3:C3"/>
  </mergeCells>
  <dataValidations count="1">
    <dataValidation type="decimal" operator="between" allowBlank="1" showInputMessage="1" showErrorMessage="1" sqref="C5:C76">
      <formula1>-99999999999999</formula1>
      <formula2>99999999999999</formula2>
    </dataValidation>
  </dataValidations>
  <pageMargins left="0.751388888888889" right="0.751388888888889" top="1" bottom="1" header="0.5" footer="0.5"/>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view="pageBreakPreview" zoomScaleNormal="100" workbookViewId="0">
      <selection activeCell="J24" sqref="J24"/>
    </sheetView>
  </sheetViews>
  <sheetFormatPr defaultColWidth="9.15" defaultRowHeight="14.25" outlineLevelCol="5"/>
  <cols>
    <col min="1" max="1" width="48.25" style="22" customWidth="1"/>
    <col min="2" max="2" width="18.25" style="130" customWidth="1"/>
    <col min="3" max="3" width="15.625" style="23" customWidth="1"/>
    <col min="4" max="4" width="17.75" style="23" customWidth="1"/>
    <col min="5" max="5" width="11" style="22" customWidth="1"/>
    <col min="6" max="6" width="11.25" style="22" customWidth="1"/>
    <col min="7" max="256" width="9.15" style="22" customWidth="1"/>
    <col min="257" max="16384" width="9.15" style="22"/>
  </cols>
  <sheetData>
    <row r="1" s="22" customFormat="1" ht="20" customHeight="1" spans="1:4">
      <c r="A1" s="22" t="s">
        <v>29</v>
      </c>
      <c r="B1" s="130"/>
      <c r="C1" s="23"/>
      <c r="D1" s="23"/>
    </row>
    <row r="2" s="22" customFormat="1" ht="30" customHeight="1" spans="1:6">
      <c r="A2" s="128" t="s">
        <v>30</v>
      </c>
      <c r="B2" s="128"/>
      <c r="C2" s="128"/>
      <c r="D2" s="128"/>
      <c r="E2" s="128"/>
      <c r="F2" s="128"/>
    </row>
    <row r="3" s="22" customFormat="1" ht="20" customHeight="1" spans="1:6">
      <c r="A3" s="131"/>
      <c r="B3" s="131"/>
      <c r="C3" s="23"/>
      <c r="D3" s="23"/>
      <c r="F3" s="22" t="s">
        <v>112</v>
      </c>
    </row>
    <row r="4" s="127" customFormat="1" ht="20" customHeight="1" spans="1:6">
      <c r="A4" s="132" t="s">
        <v>2</v>
      </c>
      <c r="B4" s="133" t="s">
        <v>73</v>
      </c>
      <c r="C4" s="133" t="s">
        <v>74</v>
      </c>
      <c r="D4" s="133" t="s">
        <v>75</v>
      </c>
      <c r="E4" s="133" t="s">
        <v>76</v>
      </c>
      <c r="F4" s="134" t="s">
        <v>77</v>
      </c>
    </row>
    <row r="5" s="127" customFormat="1" ht="20" customHeight="1" spans="1:6">
      <c r="A5" s="135" t="s">
        <v>2061</v>
      </c>
      <c r="B5" s="136">
        <v>162319</v>
      </c>
      <c r="C5" s="137">
        <v>36688</v>
      </c>
      <c r="D5" s="137">
        <v>173658</v>
      </c>
      <c r="E5" s="138">
        <f>D5-B5</f>
        <v>11339</v>
      </c>
      <c r="F5" s="139">
        <f>E5/B5</f>
        <v>0.069856270676877</v>
      </c>
    </row>
    <row r="6" s="127" customFormat="1" ht="20" customHeight="1" spans="1:6">
      <c r="A6" s="140" t="s">
        <v>2062</v>
      </c>
      <c r="B6" s="141"/>
      <c r="C6" s="142"/>
      <c r="D6" s="142"/>
      <c r="E6" s="143"/>
      <c r="F6" s="144"/>
    </row>
    <row r="7" s="127" customFormat="1" ht="20" customHeight="1" spans="1:6">
      <c r="A7" s="140" t="s">
        <v>2063</v>
      </c>
      <c r="B7" s="141"/>
      <c r="C7" s="142"/>
      <c r="D7" s="142"/>
      <c r="E7" s="143"/>
      <c r="F7" s="144"/>
    </row>
    <row r="8" s="127" customFormat="1" ht="20" customHeight="1" spans="1:6">
      <c r="A8" s="140" t="s">
        <v>2064</v>
      </c>
      <c r="B8" s="141">
        <v>1</v>
      </c>
      <c r="C8" s="142"/>
      <c r="D8" s="142">
        <v>2</v>
      </c>
      <c r="E8" s="143">
        <f>D8-B8</f>
        <v>1</v>
      </c>
      <c r="F8" s="144">
        <f>E8/B8</f>
        <v>1</v>
      </c>
    </row>
    <row r="9" s="127" customFormat="1" ht="20" customHeight="1" spans="1:6">
      <c r="A9" s="140" t="s">
        <v>2065</v>
      </c>
      <c r="B9" s="141">
        <v>1321</v>
      </c>
      <c r="C9" s="142"/>
      <c r="D9" s="142"/>
      <c r="E9" s="143"/>
      <c r="F9" s="144">
        <v>-1</v>
      </c>
    </row>
    <row r="10" s="127" customFormat="1" ht="20" customHeight="1" spans="1:6">
      <c r="A10" s="140" t="s">
        <v>2066</v>
      </c>
      <c r="B10" s="141"/>
      <c r="C10" s="142"/>
      <c r="D10" s="142"/>
      <c r="E10" s="143"/>
      <c r="F10" s="144"/>
    </row>
    <row r="11" s="127" customFormat="1" ht="20" customHeight="1" spans="1:6">
      <c r="A11" s="145" t="s">
        <v>2067</v>
      </c>
      <c r="B11" s="141"/>
      <c r="C11" s="142"/>
      <c r="D11" s="142"/>
      <c r="E11" s="143"/>
      <c r="F11" s="144"/>
    </row>
    <row r="12" s="127" customFormat="1" ht="20" customHeight="1" spans="1:6">
      <c r="A12" s="145" t="s">
        <v>2068</v>
      </c>
      <c r="B12" s="141">
        <v>85391</v>
      </c>
      <c r="C12" s="142">
        <v>29238</v>
      </c>
      <c r="D12" s="142">
        <v>130306</v>
      </c>
      <c r="E12" s="143">
        <f t="shared" ref="E12:E16" si="0">D12-B12</f>
        <v>44915</v>
      </c>
      <c r="F12" s="144">
        <f>E12/B12</f>
        <v>0.5259922005832</v>
      </c>
    </row>
    <row r="13" s="127" customFormat="1" ht="20" customHeight="1" spans="1:6">
      <c r="A13" s="145" t="s">
        <v>2069</v>
      </c>
      <c r="B13" s="141">
        <v>84880</v>
      </c>
      <c r="C13" s="142">
        <v>27438</v>
      </c>
      <c r="D13" s="142">
        <v>127291</v>
      </c>
      <c r="E13" s="143">
        <f t="shared" si="0"/>
        <v>42411</v>
      </c>
      <c r="F13" s="144">
        <f>E13/B13</f>
        <v>0.499658341187559</v>
      </c>
    </row>
    <row r="14" s="127" customFormat="1" ht="20" customHeight="1" spans="1:6">
      <c r="A14" s="145" t="s">
        <v>2070</v>
      </c>
      <c r="B14" s="141">
        <v>422</v>
      </c>
      <c r="C14" s="142">
        <v>900</v>
      </c>
      <c r="D14" s="142">
        <v>311</v>
      </c>
      <c r="E14" s="143">
        <f t="shared" si="0"/>
        <v>-111</v>
      </c>
      <c r="F14" s="144">
        <f>E14/B14</f>
        <v>-0.26303317535545</v>
      </c>
    </row>
    <row r="15" s="127" customFormat="1" ht="20" customHeight="1" spans="1:6">
      <c r="A15" s="145" t="s">
        <v>2071</v>
      </c>
      <c r="B15" s="141">
        <v>89</v>
      </c>
      <c r="C15" s="142">
        <v>900</v>
      </c>
      <c r="D15" s="142">
        <v>4</v>
      </c>
      <c r="E15" s="143">
        <f t="shared" si="0"/>
        <v>-85</v>
      </c>
      <c r="F15" s="144">
        <f>E15/B15</f>
        <v>-0.955056179775281</v>
      </c>
    </row>
    <row r="16" s="127" customFormat="1" ht="20" customHeight="1" spans="1:6">
      <c r="A16" s="145" t="s">
        <v>2072</v>
      </c>
      <c r="B16" s="141"/>
      <c r="C16" s="142"/>
      <c r="D16" s="142">
        <v>2700</v>
      </c>
      <c r="E16" s="143">
        <f t="shared" si="0"/>
        <v>2700</v>
      </c>
      <c r="F16" s="144"/>
    </row>
    <row r="17" s="127" customFormat="1" ht="20" customHeight="1" spans="1:6">
      <c r="A17" s="146" t="s">
        <v>2073</v>
      </c>
      <c r="B17" s="141"/>
      <c r="C17" s="142"/>
      <c r="D17" s="142">
        <v>1852</v>
      </c>
      <c r="E17" s="143">
        <f t="shared" ref="E17:E20" si="1">D17-B17</f>
        <v>1852</v>
      </c>
      <c r="F17" s="144"/>
    </row>
    <row r="18" s="127" customFormat="1" ht="20" customHeight="1" spans="1:6">
      <c r="A18" s="146" t="s">
        <v>2074</v>
      </c>
      <c r="B18" s="141"/>
      <c r="C18" s="142"/>
      <c r="D18" s="142"/>
      <c r="E18" s="143"/>
      <c r="F18" s="144"/>
    </row>
    <row r="19" s="127" customFormat="1" ht="20" customHeight="1" spans="1:6">
      <c r="A19" s="146" t="s">
        <v>2075</v>
      </c>
      <c r="B19" s="141"/>
      <c r="C19" s="142"/>
      <c r="D19" s="142">
        <v>191</v>
      </c>
      <c r="E19" s="143">
        <f t="shared" si="1"/>
        <v>191</v>
      </c>
      <c r="F19" s="144"/>
    </row>
    <row r="20" s="127" customFormat="1" ht="20" customHeight="1" spans="1:6">
      <c r="A20" s="145" t="s">
        <v>2076</v>
      </c>
      <c r="B20" s="141"/>
      <c r="C20" s="142"/>
      <c r="D20" s="142">
        <v>191</v>
      </c>
      <c r="E20" s="143">
        <f t="shared" si="1"/>
        <v>191</v>
      </c>
      <c r="F20" s="144"/>
    </row>
    <row r="21" s="127" customFormat="1" ht="20" customHeight="1" spans="1:6">
      <c r="A21" s="146" t="s">
        <v>2077</v>
      </c>
      <c r="B21" s="141"/>
      <c r="C21" s="142"/>
      <c r="D21" s="142"/>
      <c r="E21" s="143"/>
      <c r="F21" s="144"/>
    </row>
    <row r="22" s="127" customFormat="1" ht="20" customHeight="1" spans="1:6">
      <c r="A22" s="146" t="s">
        <v>2078</v>
      </c>
      <c r="B22" s="141"/>
      <c r="C22" s="142"/>
      <c r="D22" s="142"/>
      <c r="E22" s="143"/>
      <c r="F22" s="144"/>
    </row>
    <row r="23" s="127" customFormat="1" ht="20" customHeight="1" spans="1:6">
      <c r="A23" s="146" t="s">
        <v>2079</v>
      </c>
      <c r="B23" s="141"/>
      <c r="C23" s="142"/>
      <c r="D23" s="142"/>
      <c r="E23" s="143"/>
      <c r="F23" s="144"/>
    </row>
    <row r="24" s="127" customFormat="1" ht="20" customHeight="1" spans="1:6">
      <c r="A24" s="146" t="s">
        <v>2080</v>
      </c>
      <c r="B24" s="141"/>
      <c r="C24" s="142"/>
      <c r="D24" s="142"/>
      <c r="E24" s="143"/>
      <c r="F24" s="144"/>
    </row>
    <row r="25" s="127" customFormat="1" ht="20" customHeight="1" spans="1:6">
      <c r="A25" s="146" t="s">
        <v>2081</v>
      </c>
      <c r="B25" s="141">
        <v>69742</v>
      </c>
      <c r="C25" s="142"/>
      <c r="D25" s="142">
        <v>34097</v>
      </c>
      <c r="E25" s="143">
        <f t="shared" ref="E25:E28" si="2">D25-B25</f>
        <v>-35645</v>
      </c>
      <c r="F25" s="144">
        <f t="shared" ref="F25:F28" si="3">E25/B25</f>
        <v>-0.511098047087838</v>
      </c>
    </row>
    <row r="26" s="127" customFormat="1" ht="20" customHeight="1" spans="1:6">
      <c r="A26" s="146" t="s">
        <v>2082</v>
      </c>
      <c r="B26" s="141">
        <v>69200</v>
      </c>
      <c r="C26" s="142"/>
      <c r="D26" s="142">
        <v>33500</v>
      </c>
      <c r="E26" s="143">
        <f t="shared" si="2"/>
        <v>-35700</v>
      </c>
      <c r="F26" s="144">
        <f t="shared" si="3"/>
        <v>-0.515895953757225</v>
      </c>
    </row>
    <row r="27" s="127" customFormat="1" ht="20" customHeight="1" spans="1:6">
      <c r="A27" s="146" t="s">
        <v>2083</v>
      </c>
      <c r="B27" s="141">
        <v>542</v>
      </c>
      <c r="C27" s="142"/>
      <c r="D27" s="142">
        <v>597</v>
      </c>
      <c r="E27" s="143">
        <f t="shared" si="2"/>
        <v>55</v>
      </c>
      <c r="F27" s="144">
        <f t="shared" si="3"/>
        <v>0.101476014760148</v>
      </c>
    </row>
    <row r="28" s="127" customFormat="1" ht="20" customHeight="1" spans="1:6">
      <c r="A28" s="146" t="s">
        <v>2084</v>
      </c>
      <c r="B28" s="141">
        <v>5864</v>
      </c>
      <c r="C28" s="142">
        <v>7450</v>
      </c>
      <c r="D28" s="142">
        <v>7210</v>
      </c>
      <c r="E28" s="143">
        <f t="shared" si="2"/>
        <v>1346</v>
      </c>
      <c r="F28" s="144">
        <f t="shared" si="3"/>
        <v>0.229536152796726</v>
      </c>
    </row>
    <row r="29" s="127" customFormat="1" ht="20" customHeight="1" spans="1:6">
      <c r="A29" s="146" t="s">
        <v>2085</v>
      </c>
      <c r="B29" s="141"/>
      <c r="C29" s="142"/>
      <c r="D29" s="142"/>
      <c r="E29" s="143"/>
      <c r="F29" s="144"/>
    </row>
    <row r="30" s="127" customFormat="1" ht="20" customHeight="1" spans="1:6">
      <c r="A30" s="146" t="s">
        <v>2086</v>
      </c>
      <c r="B30" s="141"/>
      <c r="C30" s="142"/>
      <c r="D30" s="142"/>
      <c r="E30" s="143"/>
      <c r="F30" s="144"/>
    </row>
    <row r="31" s="127" customFormat="1" ht="20" customHeight="1" spans="1:6">
      <c r="A31" s="147" t="s">
        <v>808</v>
      </c>
      <c r="B31" s="136">
        <v>70</v>
      </c>
      <c r="C31" s="137">
        <v>32</v>
      </c>
      <c r="D31" s="137">
        <v>55</v>
      </c>
      <c r="E31" s="138">
        <f t="shared" ref="E31:E35" si="4">D31-B31</f>
        <v>-15</v>
      </c>
      <c r="F31" s="139">
        <f t="shared" ref="F31:F35" si="5">E31/B31</f>
        <v>-0.214285714285714</v>
      </c>
    </row>
    <row r="32" s="127" customFormat="1" ht="20" customHeight="1" spans="1:6">
      <c r="A32" s="147" t="s">
        <v>2087</v>
      </c>
      <c r="B32" s="136">
        <v>37000</v>
      </c>
      <c r="C32" s="137">
        <v>26276</v>
      </c>
      <c r="D32" s="137">
        <v>18000</v>
      </c>
      <c r="E32" s="138">
        <f t="shared" si="4"/>
        <v>-19000</v>
      </c>
      <c r="F32" s="139">
        <f t="shared" si="5"/>
        <v>-0.513513513513513</v>
      </c>
    </row>
    <row r="33" s="127" customFormat="1" ht="20" customHeight="1" spans="1:6">
      <c r="A33" s="147" t="s">
        <v>2088</v>
      </c>
      <c r="B33" s="136">
        <v>12754</v>
      </c>
      <c r="C33" s="142"/>
      <c r="D33" s="137">
        <v>35700</v>
      </c>
      <c r="E33" s="138">
        <f t="shared" si="4"/>
        <v>22946</v>
      </c>
      <c r="F33" s="139">
        <f t="shared" si="5"/>
        <v>1.79912184412733</v>
      </c>
    </row>
    <row r="34" s="127" customFormat="1" ht="20" customHeight="1" spans="1:6">
      <c r="A34" s="147" t="s">
        <v>2089</v>
      </c>
      <c r="B34" s="136">
        <v>10959</v>
      </c>
      <c r="C34" s="142"/>
      <c r="D34" s="137">
        <v>6783</v>
      </c>
      <c r="E34" s="138">
        <f t="shared" si="4"/>
        <v>-4176</v>
      </c>
      <c r="F34" s="139">
        <f t="shared" si="5"/>
        <v>-0.381056665754175</v>
      </c>
    </row>
    <row r="35" s="127" customFormat="1" ht="20" customHeight="1" spans="1:6">
      <c r="A35" s="132" t="s">
        <v>1988</v>
      </c>
      <c r="B35" s="136">
        <f>B5+B31+B32+B33+B34</f>
        <v>223102</v>
      </c>
      <c r="C35" s="137">
        <v>62996</v>
      </c>
      <c r="D35" s="137">
        <v>234196</v>
      </c>
      <c r="E35" s="138">
        <f t="shared" si="4"/>
        <v>11094</v>
      </c>
      <c r="F35" s="139">
        <f t="shared" si="5"/>
        <v>0.0497261342345654</v>
      </c>
    </row>
    <row r="36" s="22" customFormat="1" ht="18.7" customHeight="1" spans="2:4">
      <c r="B36" s="130"/>
      <c r="C36" s="23"/>
      <c r="D36" s="23"/>
    </row>
  </sheetData>
  <mergeCells count="1">
    <mergeCell ref="A2:F2"/>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9"/>
  <sheetViews>
    <sheetView view="pageBreakPreview" zoomScaleNormal="100" workbookViewId="0">
      <selection activeCell="N12" sqref="N12"/>
    </sheetView>
  </sheetViews>
  <sheetFormatPr defaultColWidth="9.15" defaultRowHeight="14.25" outlineLevelCol="2"/>
  <cols>
    <col min="1" max="1" width="9.15" style="22"/>
    <col min="2" max="2" width="54.75" style="22" customWidth="1"/>
    <col min="3" max="3" width="23.375" style="23" customWidth="1"/>
    <col min="4" max="257" width="9.15" style="22" customWidth="1"/>
    <col min="258" max="16384" width="9.15" style="22"/>
  </cols>
  <sheetData>
    <row r="1" ht="20" customHeight="1" spans="1:1">
      <c r="A1" s="22" t="s">
        <v>31</v>
      </c>
    </row>
    <row r="2" s="22" customFormat="1" ht="30" customHeight="1" spans="1:3">
      <c r="A2" s="128" t="s">
        <v>32</v>
      </c>
      <c r="B2" s="128"/>
      <c r="C2" s="128"/>
    </row>
    <row r="3" s="22" customFormat="1" ht="20" customHeight="1" spans="2:3">
      <c r="B3" s="26" t="s">
        <v>112</v>
      </c>
      <c r="C3" s="27"/>
    </row>
    <row r="4" s="127" customFormat="1" ht="20" customHeight="1" spans="1:3">
      <c r="A4" s="97" t="s">
        <v>113</v>
      </c>
      <c r="B4" s="97" t="s">
        <v>114</v>
      </c>
      <c r="C4" s="97" t="s">
        <v>115</v>
      </c>
    </row>
    <row r="5" s="127" customFormat="1" ht="20" customHeight="1" spans="1:3">
      <c r="A5" s="129"/>
      <c r="B5" s="97" t="s">
        <v>2090</v>
      </c>
      <c r="C5" s="99">
        <f>SUM(C6,C13,C28,C44,C49,C56,C72,C133,C172,C222,C232,C236,C240,C244,C248,C253,C285,C302,C319)</f>
        <v>173658</v>
      </c>
    </row>
    <row r="6" s="127" customFormat="1" ht="20" customHeight="1" spans="1:3">
      <c r="A6" s="98">
        <v>205</v>
      </c>
      <c r="B6" s="129" t="s">
        <v>1050</v>
      </c>
      <c r="C6" s="101">
        <f>C7</f>
        <v>0</v>
      </c>
    </row>
    <row r="7" s="127" customFormat="1" ht="20" customHeight="1" spans="1:3">
      <c r="A7" s="98">
        <v>20598</v>
      </c>
      <c r="B7" s="129" t="s">
        <v>2072</v>
      </c>
      <c r="C7" s="101">
        <f>SUM(C8:C12)</f>
        <v>0</v>
      </c>
    </row>
    <row r="8" s="127" customFormat="1" ht="20" customHeight="1" spans="1:3">
      <c r="A8" s="98">
        <v>2059801</v>
      </c>
      <c r="B8" s="98" t="s">
        <v>2091</v>
      </c>
      <c r="C8" s="101"/>
    </row>
    <row r="9" s="127" customFormat="1" ht="20" customHeight="1" spans="1:3">
      <c r="A9" s="98">
        <v>2059802</v>
      </c>
      <c r="B9" s="98" t="s">
        <v>1058</v>
      </c>
      <c r="C9" s="101"/>
    </row>
    <row r="10" s="127" customFormat="1" ht="20" customHeight="1" spans="1:3">
      <c r="A10" s="98">
        <v>2059803</v>
      </c>
      <c r="B10" s="98" t="s">
        <v>2092</v>
      </c>
      <c r="C10" s="101"/>
    </row>
    <row r="11" s="127" customFormat="1" ht="20" customHeight="1" spans="1:3">
      <c r="A11" s="98">
        <v>2059804</v>
      </c>
      <c r="B11" s="98" t="s">
        <v>2093</v>
      </c>
      <c r="C11" s="101"/>
    </row>
    <row r="12" s="127" customFormat="1" ht="20" customHeight="1" spans="1:3">
      <c r="A12" s="98">
        <v>2059899</v>
      </c>
      <c r="B12" s="98" t="s">
        <v>2094</v>
      </c>
      <c r="C12" s="101"/>
    </row>
    <row r="13" s="127" customFormat="1" ht="20" customHeight="1" spans="1:3">
      <c r="A13" s="98">
        <v>206</v>
      </c>
      <c r="B13" s="100" t="s">
        <v>1099</v>
      </c>
      <c r="C13" s="101">
        <f>C14+C21</f>
        <v>0</v>
      </c>
    </row>
    <row r="14" s="127" customFormat="1" ht="20" customHeight="1" spans="1:3">
      <c r="A14" s="98">
        <v>20610</v>
      </c>
      <c r="B14" s="100" t="s">
        <v>2095</v>
      </c>
      <c r="C14" s="101">
        <f>SUM(C15:C20)</f>
        <v>0</v>
      </c>
    </row>
    <row r="15" s="127" customFormat="1" ht="20" customHeight="1" spans="1:3">
      <c r="A15" s="98">
        <v>2061001</v>
      </c>
      <c r="B15" s="102" t="s">
        <v>2096</v>
      </c>
      <c r="C15" s="101"/>
    </row>
    <row r="16" s="127" customFormat="1" ht="20" customHeight="1" spans="1:3">
      <c r="A16" s="98">
        <v>2061002</v>
      </c>
      <c r="B16" s="102" t="s">
        <v>2097</v>
      </c>
      <c r="C16" s="101"/>
    </row>
    <row r="17" s="127" customFormat="1" ht="20" customHeight="1" spans="1:3">
      <c r="A17" s="98">
        <v>2061003</v>
      </c>
      <c r="B17" s="102" t="s">
        <v>2098</v>
      </c>
      <c r="C17" s="101"/>
    </row>
    <row r="18" s="127" customFormat="1" ht="20" customHeight="1" spans="1:3">
      <c r="A18" s="98">
        <v>2061004</v>
      </c>
      <c r="B18" s="102" t="s">
        <v>2099</v>
      </c>
      <c r="C18" s="101"/>
    </row>
    <row r="19" s="127" customFormat="1" ht="20" customHeight="1" spans="1:3">
      <c r="A19" s="98">
        <v>2061005</v>
      </c>
      <c r="B19" s="102" t="s">
        <v>2100</v>
      </c>
      <c r="C19" s="101"/>
    </row>
    <row r="20" s="127" customFormat="1" ht="20" customHeight="1" spans="1:3">
      <c r="A20" s="98">
        <v>2061099</v>
      </c>
      <c r="B20" s="102" t="s">
        <v>2101</v>
      </c>
      <c r="C20" s="101"/>
    </row>
    <row r="21" s="127" customFormat="1" ht="20" customHeight="1" spans="1:3">
      <c r="A21" s="98">
        <v>20698</v>
      </c>
      <c r="B21" s="100" t="s">
        <v>2072</v>
      </c>
      <c r="C21" s="101">
        <f>SUM(C22:C27)</f>
        <v>0</v>
      </c>
    </row>
    <row r="22" s="127" customFormat="1" ht="20" customHeight="1" spans="1:3">
      <c r="A22" s="98">
        <v>2069801</v>
      </c>
      <c r="B22" s="102" t="s">
        <v>2102</v>
      </c>
      <c r="C22" s="101"/>
    </row>
    <row r="23" s="127" customFormat="1" ht="20" customHeight="1" spans="1:3">
      <c r="A23" s="98">
        <v>2069802</v>
      </c>
      <c r="B23" s="102" t="s">
        <v>2103</v>
      </c>
      <c r="C23" s="101"/>
    </row>
    <row r="24" s="127" customFormat="1" ht="20" customHeight="1" spans="1:3">
      <c r="A24" s="98">
        <v>2069803</v>
      </c>
      <c r="B24" s="102" t="s">
        <v>2104</v>
      </c>
      <c r="C24" s="101"/>
    </row>
    <row r="25" s="127" customFormat="1" ht="20" customHeight="1" spans="1:3">
      <c r="A25" s="98">
        <v>2069804</v>
      </c>
      <c r="B25" s="102" t="s">
        <v>2105</v>
      </c>
      <c r="C25" s="101"/>
    </row>
    <row r="26" s="127" customFormat="1" ht="20" customHeight="1" spans="1:3">
      <c r="A26" s="98">
        <v>2069805</v>
      </c>
      <c r="B26" s="102" t="s">
        <v>2106</v>
      </c>
      <c r="C26" s="101"/>
    </row>
    <row r="27" s="127" customFormat="1" ht="20" customHeight="1" spans="1:3">
      <c r="A27" s="98">
        <v>2069899</v>
      </c>
      <c r="B27" s="102" t="s">
        <v>2107</v>
      </c>
      <c r="C27" s="101"/>
    </row>
    <row r="28" s="127" customFormat="1" ht="20" customHeight="1" spans="1:3">
      <c r="A28" s="98">
        <v>207</v>
      </c>
      <c r="B28" s="100" t="s">
        <v>1148</v>
      </c>
      <c r="C28" s="101">
        <f>SUM(C29,C35,C41)</f>
        <v>2</v>
      </c>
    </row>
    <row r="29" s="127" customFormat="1" ht="20" customHeight="1" spans="1:3">
      <c r="A29" s="98">
        <v>20707</v>
      </c>
      <c r="B29" s="100" t="s">
        <v>2108</v>
      </c>
      <c r="C29" s="101">
        <f>SUM(C30:C34)</f>
        <v>2</v>
      </c>
    </row>
    <row r="30" s="127" customFormat="1" ht="20" customHeight="1" spans="1:3">
      <c r="A30" s="98">
        <v>2070701</v>
      </c>
      <c r="B30" s="102" t="s">
        <v>2109</v>
      </c>
      <c r="C30" s="101"/>
    </row>
    <row r="31" s="127" customFormat="1" ht="20" customHeight="1" spans="1:3">
      <c r="A31" s="98">
        <v>2070702</v>
      </c>
      <c r="B31" s="102" t="s">
        <v>2110</v>
      </c>
      <c r="C31" s="101"/>
    </row>
    <row r="32" s="127" customFormat="1" ht="20" customHeight="1" spans="1:3">
      <c r="A32" s="98">
        <v>2070703</v>
      </c>
      <c r="B32" s="102" t="s">
        <v>2111</v>
      </c>
      <c r="C32" s="101"/>
    </row>
    <row r="33" s="127" customFormat="1" ht="20" customHeight="1" spans="1:3">
      <c r="A33" s="98">
        <v>2070704</v>
      </c>
      <c r="B33" s="102" t="s">
        <v>2112</v>
      </c>
      <c r="C33" s="101"/>
    </row>
    <row r="34" s="127" customFormat="1" ht="20" customHeight="1" spans="1:3">
      <c r="A34" s="98">
        <v>2070799</v>
      </c>
      <c r="B34" s="102" t="s">
        <v>2113</v>
      </c>
      <c r="C34" s="101">
        <v>2</v>
      </c>
    </row>
    <row r="35" s="127" customFormat="1" ht="20" customHeight="1" spans="1:3">
      <c r="A35" s="98">
        <v>20709</v>
      </c>
      <c r="B35" s="100" t="s">
        <v>2114</v>
      </c>
      <c r="C35" s="101">
        <f>SUM(C36:C40)</f>
        <v>0</v>
      </c>
    </row>
    <row r="36" s="127" customFormat="1" ht="20" customHeight="1" spans="1:3">
      <c r="A36" s="98">
        <v>2070901</v>
      </c>
      <c r="B36" s="102" t="s">
        <v>2115</v>
      </c>
      <c r="C36" s="101"/>
    </row>
    <row r="37" s="127" customFormat="1" ht="20" customHeight="1" spans="1:3">
      <c r="A37" s="98">
        <v>2070902</v>
      </c>
      <c r="B37" s="102" t="s">
        <v>2116</v>
      </c>
      <c r="C37" s="101"/>
    </row>
    <row r="38" s="127" customFormat="1" ht="20" customHeight="1" spans="1:3">
      <c r="A38" s="98">
        <v>2070903</v>
      </c>
      <c r="B38" s="102" t="s">
        <v>2117</v>
      </c>
      <c r="C38" s="101"/>
    </row>
    <row r="39" s="127" customFormat="1" ht="20" customHeight="1" spans="1:3">
      <c r="A39" s="98">
        <v>2070904</v>
      </c>
      <c r="B39" s="102" t="s">
        <v>2118</v>
      </c>
      <c r="C39" s="101"/>
    </row>
    <row r="40" s="127" customFormat="1" ht="20" customHeight="1" spans="1:3">
      <c r="A40" s="98">
        <v>2070999</v>
      </c>
      <c r="B40" s="102" t="s">
        <v>2119</v>
      </c>
      <c r="C40" s="101"/>
    </row>
    <row r="41" s="127" customFormat="1" ht="20" customHeight="1" spans="1:3">
      <c r="A41" s="98">
        <v>20710</v>
      </c>
      <c r="B41" s="100" t="s">
        <v>2120</v>
      </c>
      <c r="C41" s="101">
        <f>SUM(C42:C43)</f>
        <v>0</v>
      </c>
    </row>
    <row r="42" s="127" customFormat="1" ht="20" customHeight="1" spans="1:3">
      <c r="A42" s="98">
        <v>2071001</v>
      </c>
      <c r="B42" s="102" t="s">
        <v>2121</v>
      </c>
      <c r="C42" s="101"/>
    </row>
    <row r="43" s="127" customFormat="1" ht="20" customHeight="1" spans="1:3">
      <c r="A43" s="98">
        <v>2071099</v>
      </c>
      <c r="B43" s="102" t="s">
        <v>2122</v>
      </c>
      <c r="C43" s="101"/>
    </row>
    <row r="44" s="127" customFormat="1" ht="20" customHeight="1" spans="1:3">
      <c r="A44" s="98">
        <v>208</v>
      </c>
      <c r="B44" s="129" t="s">
        <v>1190</v>
      </c>
      <c r="C44" s="101">
        <f>C45</f>
        <v>0</v>
      </c>
    </row>
    <row r="45" s="127" customFormat="1" ht="20" customHeight="1" spans="1:3">
      <c r="A45" s="98">
        <v>20898</v>
      </c>
      <c r="B45" s="129" t="s">
        <v>2072</v>
      </c>
      <c r="C45" s="101">
        <f>SUM(C46:C48)</f>
        <v>0</v>
      </c>
    </row>
    <row r="46" s="127" customFormat="1" ht="20" customHeight="1" spans="1:3">
      <c r="A46" s="98">
        <v>2089801</v>
      </c>
      <c r="B46" s="98" t="s">
        <v>2123</v>
      </c>
      <c r="C46" s="101"/>
    </row>
    <row r="47" s="127" customFormat="1" ht="20" customHeight="1" spans="1:3">
      <c r="A47" s="98">
        <v>2089802</v>
      </c>
      <c r="B47" s="98" t="s">
        <v>2124</v>
      </c>
      <c r="C47" s="101"/>
    </row>
    <row r="48" s="127" customFormat="1" ht="20" customHeight="1" spans="1:3">
      <c r="A48" s="98">
        <v>2089899</v>
      </c>
      <c r="B48" s="98" t="s">
        <v>2125</v>
      </c>
      <c r="C48" s="101"/>
    </row>
    <row r="49" s="127" customFormat="1" ht="20" customHeight="1" spans="1:3">
      <c r="A49" s="98">
        <v>210</v>
      </c>
      <c r="B49" s="129" t="s">
        <v>1299</v>
      </c>
      <c r="C49" s="101">
        <f>C50</f>
        <v>0</v>
      </c>
    </row>
    <row r="50" s="127" customFormat="1" ht="20" customHeight="1" spans="1:3">
      <c r="A50" s="98">
        <v>21098</v>
      </c>
      <c r="B50" s="129" t="s">
        <v>2072</v>
      </c>
      <c r="C50" s="101">
        <f>SUM(C51:C55)</f>
        <v>0</v>
      </c>
    </row>
    <row r="51" s="127" customFormat="1" ht="20" customHeight="1" spans="1:3">
      <c r="A51" s="98">
        <v>2109801</v>
      </c>
      <c r="B51" s="98" t="s">
        <v>2126</v>
      </c>
      <c r="C51" s="101"/>
    </row>
    <row r="52" s="127" customFormat="1" ht="20" customHeight="1" spans="1:3">
      <c r="A52" s="98">
        <v>2109802</v>
      </c>
      <c r="B52" s="98" t="s">
        <v>2127</v>
      </c>
      <c r="C52" s="101"/>
    </row>
    <row r="53" s="127" customFormat="1" ht="20" customHeight="1" spans="1:3">
      <c r="A53" s="98">
        <v>2109803</v>
      </c>
      <c r="B53" s="98" t="s">
        <v>2128</v>
      </c>
      <c r="C53" s="101"/>
    </row>
    <row r="54" s="127" customFormat="1" ht="20" customHeight="1" spans="1:3">
      <c r="A54" s="98">
        <v>2109804</v>
      </c>
      <c r="B54" s="98" t="s">
        <v>2129</v>
      </c>
      <c r="C54" s="101"/>
    </row>
    <row r="55" s="127" customFormat="1" ht="20" customHeight="1" spans="1:3">
      <c r="A55" s="98">
        <v>2109899</v>
      </c>
      <c r="B55" s="98" t="s">
        <v>2130</v>
      </c>
      <c r="C55" s="101"/>
    </row>
    <row r="56" s="127" customFormat="1" ht="20" customHeight="1" spans="1:3">
      <c r="A56" s="98">
        <v>211</v>
      </c>
      <c r="B56" s="100" t="s">
        <v>1366</v>
      </c>
      <c r="C56" s="101">
        <f>SUM(C57,C62,C67)</f>
        <v>0</v>
      </c>
    </row>
    <row r="57" s="127" customFormat="1" ht="20" customHeight="1" spans="1:3">
      <c r="A57" s="98">
        <v>21160</v>
      </c>
      <c r="B57" s="100" t="s">
        <v>2131</v>
      </c>
      <c r="C57" s="101">
        <f>SUM(C58:C61)</f>
        <v>0</v>
      </c>
    </row>
    <row r="58" s="127" customFormat="1" ht="20" customHeight="1" spans="1:3">
      <c r="A58" s="98">
        <v>2116001</v>
      </c>
      <c r="B58" s="102" t="s">
        <v>2132</v>
      </c>
      <c r="C58" s="101"/>
    </row>
    <row r="59" s="127" customFormat="1" ht="20" customHeight="1" spans="1:3">
      <c r="A59" s="98">
        <v>2116002</v>
      </c>
      <c r="B59" s="102" t="s">
        <v>2133</v>
      </c>
      <c r="C59" s="101"/>
    </row>
    <row r="60" s="127" customFormat="1" ht="20" customHeight="1" spans="1:3">
      <c r="A60" s="98">
        <v>2116003</v>
      </c>
      <c r="B60" s="102" t="s">
        <v>2134</v>
      </c>
      <c r="C60" s="101"/>
    </row>
    <row r="61" s="127" customFormat="1" ht="20" customHeight="1" spans="1:3">
      <c r="A61" s="98">
        <v>2116099</v>
      </c>
      <c r="B61" s="102" t="s">
        <v>2135</v>
      </c>
      <c r="C61" s="101"/>
    </row>
    <row r="62" s="127" customFormat="1" ht="20" customHeight="1" spans="1:3">
      <c r="A62" s="98">
        <v>21161</v>
      </c>
      <c r="B62" s="100" t="s">
        <v>2136</v>
      </c>
      <c r="C62" s="101">
        <f>SUM(C63:C66)</f>
        <v>0</v>
      </c>
    </row>
    <row r="63" s="127" customFormat="1" ht="20" customHeight="1" spans="1:3">
      <c r="A63" s="98">
        <v>2116101</v>
      </c>
      <c r="B63" s="102" t="s">
        <v>2137</v>
      </c>
      <c r="C63" s="101"/>
    </row>
    <row r="64" s="127" customFormat="1" ht="20" customHeight="1" spans="1:3">
      <c r="A64" s="98">
        <v>2116102</v>
      </c>
      <c r="B64" s="102" t="s">
        <v>2138</v>
      </c>
      <c r="C64" s="101"/>
    </row>
    <row r="65" s="127" customFormat="1" ht="20" customHeight="1" spans="1:3">
      <c r="A65" s="98">
        <v>2116103</v>
      </c>
      <c r="B65" s="102" t="s">
        <v>2139</v>
      </c>
      <c r="C65" s="101"/>
    </row>
    <row r="66" s="127" customFormat="1" ht="20" customHeight="1" spans="1:3">
      <c r="A66" s="98">
        <v>2116104</v>
      </c>
      <c r="B66" s="102" t="s">
        <v>2140</v>
      </c>
      <c r="C66" s="101"/>
    </row>
    <row r="67" s="127" customFormat="1" ht="20" customHeight="1" spans="1:3">
      <c r="A67" s="98">
        <v>21198</v>
      </c>
      <c r="B67" s="100" t="s">
        <v>2072</v>
      </c>
      <c r="C67" s="101">
        <f>SUM(C68:C71)</f>
        <v>0</v>
      </c>
    </row>
    <row r="68" s="127" customFormat="1" ht="20" customHeight="1" spans="1:3">
      <c r="A68" s="98">
        <v>2119801</v>
      </c>
      <c r="B68" s="102" t="s">
        <v>2141</v>
      </c>
      <c r="C68" s="101"/>
    </row>
    <row r="69" s="127" customFormat="1" ht="20" customHeight="1" spans="1:3">
      <c r="A69" s="98">
        <v>2119802</v>
      </c>
      <c r="B69" s="102" t="s">
        <v>2142</v>
      </c>
      <c r="C69" s="101"/>
    </row>
    <row r="70" s="127" customFormat="1" ht="20" customHeight="1" spans="1:3">
      <c r="A70" s="98">
        <v>2119803</v>
      </c>
      <c r="B70" s="102" t="s">
        <v>2143</v>
      </c>
      <c r="C70" s="101"/>
    </row>
    <row r="71" s="127" customFormat="1" ht="20" customHeight="1" spans="1:3">
      <c r="A71" s="98">
        <v>2119899</v>
      </c>
      <c r="B71" s="102" t="s">
        <v>2144</v>
      </c>
      <c r="C71" s="101"/>
    </row>
    <row r="72" s="127" customFormat="1" ht="20" customHeight="1" spans="1:3">
      <c r="A72" s="98">
        <v>212</v>
      </c>
      <c r="B72" s="100" t="s">
        <v>1429</v>
      </c>
      <c r="C72" s="101">
        <f>SUM(C73,C89,C93:C94,C100,C104,C108,C112,C118,C121,C130)</f>
        <v>130306</v>
      </c>
    </row>
    <row r="73" s="127" customFormat="1" ht="20" customHeight="1" spans="1:3">
      <c r="A73" s="98">
        <v>21208</v>
      </c>
      <c r="B73" s="100" t="s">
        <v>2145</v>
      </c>
      <c r="C73" s="101">
        <f>SUM(C74:C88)</f>
        <v>127291</v>
      </c>
    </row>
    <row r="74" s="127" customFormat="1" ht="20" customHeight="1" spans="1:3">
      <c r="A74" s="98">
        <v>2120801</v>
      </c>
      <c r="B74" s="102" t="s">
        <v>2146</v>
      </c>
      <c r="C74" s="101">
        <v>5574</v>
      </c>
    </row>
    <row r="75" s="127" customFormat="1" ht="20" customHeight="1" spans="1:3">
      <c r="A75" s="98">
        <v>2120802</v>
      </c>
      <c r="B75" s="102" t="s">
        <v>2147</v>
      </c>
      <c r="C75" s="101">
        <v>108467</v>
      </c>
    </row>
    <row r="76" s="127" customFormat="1" ht="20" customHeight="1" spans="1:3">
      <c r="A76" s="98">
        <v>2120803</v>
      </c>
      <c r="B76" s="102" t="s">
        <v>2148</v>
      </c>
      <c r="C76" s="101">
        <v>1743</v>
      </c>
    </row>
    <row r="77" s="127" customFormat="1" ht="20" customHeight="1" spans="1:3">
      <c r="A77" s="98">
        <v>2120804</v>
      </c>
      <c r="B77" s="102" t="s">
        <v>2149</v>
      </c>
      <c r="C77" s="101">
        <v>5229</v>
      </c>
    </row>
    <row r="78" s="127" customFormat="1" ht="20" customHeight="1" spans="1:3">
      <c r="A78" s="98">
        <v>2120805</v>
      </c>
      <c r="B78" s="102" t="s">
        <v>2150</v>
      </c>
      <c r="C78" s="101">
        <v>24</v>
      </c>
    </row>
    <row r="79" s="127" customFormat="1" ht="20" customHeight="1" spans="1:3">
      <c r="A79" s="98">
        <v>2120806</v>
      </c>
      <c r="B79" s="102" t="s">
        <v>2151</v>
      </c>
      <c r="C79" s="101">
        <v>2</v>
      </c>
    </row>
    <row r="80" s="127" customFormat="1" ht="20" customHeight="1" spans="1:3">
      <c r="A80" s="98">
        <v>2120807</v>
      </c>
      <c r="B80" s="102" t="s">
        <v>2152</v>
      </c>
      <c r="C80" s="101"/>
    </row>
    <row r="81" s="127" customFormat="1" ht="20" customHeight="1" spans="1:3">
      <c r="A81" s="98">
        <v>2120809</v>
      </c>
      <c r="B81" s="102" t="s">
        <v>2153</v>
      </c>
      <c r="C81" s="101"/>
    </row>
    <row r="82" s="127" customFormat="1" ht="20" customHeight="1" spans="1:3">
      <c r="A82" s="98">
        <v>2120810</v>
      </c>
      <c r="B82" s="102" t="s">
        <v>2154</v>
      </c>
      <c r="C82" s="101"/>
    </row>
    <row r="83" s="127" customFormat="1" ht="20" customHeight="1" spans="1:3">
      <c r="A83" s="98">
        <v>2120811</v>
      </c>
      <c r="B83" s="102" t="s">
        <v>2155</v>
      </c>
      <c r="C83" s="101"/>
    </row>
    <row r="84" s="127" customFormat="1" ht="20" customHeight="1" spans="1:3">
      <c r="A84" s="98">
        <v>2120813</v>
      </c>
      <c r="B84" s="102" t="s">
        <v>1719</v>
      </c>
      <c r="C84" s="101"/>
    </row>
    <row r="85" s="127" customFormat="1" ht="20" customHeight="1" spans="1:3">
      <c r="A85" s="98">
        <v>2120814</v>
      </c>
      <c r="B85" s="102" t="s">
        <v>2156</v>
      </c>
      <c r="C85" s="101">
        <v>2864</v>
      </c>
    </row>
    <row r="86" s="127" customFormat="1" ht="20" customHeight="1" spans="1:3">
      <c r="A86" s="98">
        <v>2120815</v>
      </c>
      <c r="B86" s="102" t="s">
        <v>2157</v>
      </c>
      <c r="C86" s="101">
        <v>701</v>
      </c>
    </row>
    <row r="87" s="127" customFormat="1" ht="20" customHeight="1" spans="1:3">
      <c r="A87" s="98">
        <v>2120816</v>
      </c>
      <c r="B87" s="102" t="s">
        <v>2158</v>
      </c>
      <c r="C87" s="101">
        <v>312</v>
      </c>
    </row>
    <row r="88" s="127" customFormat="1" ht="20" customHeight="1" spans="1:3">
      <c r="A88" s="98">
        <v>2120899</v>
      </c>
      <c r="B88" s="102" t="s">
        <v>2159</v>
      </c>
      <c r="C88" s="101">
        <v>2375</v>
      </c>
    </row>
    <row r="89" s="127" customFormat="1" ht="20" customHeight="1" spans="1:3">
      <c r="A89" s="98">
        <v>21210</v>
      </c>
      <c r="B89" s="100" t="s">
        <v>2160</v>
      </c>
      <c r="C89" s="101">
        <f>SUM(C90:C92)</f>
        <v>0</v>
      </c>
    </row>
    <row r="90" s="127" customFormat="1" ht="20" customHeight="1" spans="1:3">
      <c r="A90" s="98">
        <v>2121001</v>
      </c>
      <c r="B90" s="102" t="s">
        <v>2146</v>
      </c>
      <c r="C90" s="101"/>
    </row>
    <row r="91" s="127" customFormat="1" ht="20" customHeight="1" spans="1:3">
      <c r="A91" s="98">
        <v>2121002</v>
      </c>
      <c r="B91" s="102" t="s">
        <v>2147</v>
      </c>
      <c r="C91" s="101"/>
    </row>
    <row r="92" s="127" customFormat="1" ht="20" customHeight="1" spans="1:3">
      <c r="A92" s="98">
        <v>2121099</v>
      </c>
      <c r="B92" s="102" t="s">
        <v>2161</v>
      </c>
      <c r="C92" s="101"/>
    </row>
    <row r="93" s="127" customFormat="1" ht="20" customHeight="1" spans="1:3">
      <c r="A93" s="98">
        <v>21211</v>
      </c>
      <c r="B93" s="100" t="s">
        <v>2162</v>
      </c>
      <c r="C93" s="101"/>
    </row>
    <row r="94" s="127" customFormat="1" ht="20" customHeight="1" spans="1:3">
      <c r="A94" s="98">
        <v>21213</v>
      </c>
      <c r="B94" s="100" t="s">
        <v>2070</v>
      </c>
      <c r="C94" s="101">
        <f>SUM(C95:C99)</f>
        <v>311</v>
      </c>
    </row>
    <row r="95" s="127" customFormat="1" ht="20" customHeight="1" spans="1:3">
      <c r="A95" s="98">
        <v>2121301</v>
      </c>
      <c r="B95" s="102" t="s">
        <v>2163</v>
      </c>
      <c r="C95" s="101">
        <v>311</v>
      </c>
    </row>
    <row r="96" s="127" customFormat="1" ht="20" customHeight="1" spans="1:3">
      <c r="A96" s="98">
        <v>2121302</v>
      </c>
      <c r="B96" s="102" t="s">
        <v>2164</v>
      </c>
      <c r="C96" s="101"/>
    </row>
    <row r="97" s="127" customFormat="1" ht="20" customHeight="1" spans="1:3">
      <c r="A97" s="98">
        <v>2121303</v>
      </c>
      <c r="B97" s="102" t="s">
        <v>2165</v>
      </c>
      <c r="C97" s="101"/>
    </row>
    <row r="98" s="127" customFormat="1" ht="20" customHeight="1" spans="1:3">
      <c r="A98" s="98">
        <v>2121304</v>
      </c>
      <c r="B98" s="102" t="s">
        <v>2166</v>
      </c>
      <c r="C98" s="101"/>
    </row>
    <row r="99" s="127" customFormat="1" ht="20" customHeight="1" spans="1:3">
      <c r="A99" s="98">
        <v>2121399</v>
      </c>
      <c r="B99" s="102" t="s">
        <v>2167</v>
      </c>
      <c r="C99" s="101"/>
    </row>
    <row r="100" s="127" customFormat="1" ht="20" customHeight="1" spans="1:3">
      <c r="A100" s="98">
        <v>21214</v>
      </c>
      <c r="B100" s="100" t="s">
        <v>2071</v>
      </c>
      <c r="C100" s="101">
        <f>SUM(C101:C103)</f>
        <v>4</v>
      </c>
    </row>
    <row r="101" s="127" customFormat="1" ht="20" customHeight="1" spans="1:3">
      <c r="A101" s="98">
        <v>2121401</v>
      </c>
      <c r="B101" s="102" t="s">
        <v>2168</v>
      </c>
      <c r="C101" s="101">
        <v>4</v>
      </c>
    </row>
    <row r="102" s="127" customFormat="1" ht="20" customHeight="1" spans="1:3">
      <c r="A102" s="98">
        <v>2121402</v>
      </c>
      <c r="B102" s="102" t="s">
        <v>2169</v>
      </c>
      <c r="C102" s="101"/>
    </row>
    <row r="103" s="127" customFormat="1" ht="20" customHeight="1" spans="1:3">
      <c r="A103" s="98">
        <v>2121499</v>
      </c>
      <c r="B103" s="102" t="s">
        <v>2170</v>
      </c>
      <c r="C103" s="101"/>
    </row>
    <row r="104" s="127" customFormat="1" ht="20" customHeight="1" spans="1:3">
      <c r="A104" s="98">
        <v>21215</v>
      </c>
      <c r="B104" s="100" t="s">
        <v>2171</v>
      </c>
      <c r="C104" s="101">
        <f>SUM(C105:C107)</f>
        <v>0</v>
      </c>
    </row>
    <row r="105" s="127" customFormat="1" ht="20" customHeight="1" spans="1:3">
      <c r="A105" s="98">
        <v>2121501</v>
      </c>
      <c r="B105" s="102" t="s">
        <v>2172</v>
      </c>
      <c r="C105" s="101"/>
    </row>
    <row r="106" s="127" customFormat="1" ht="20" customHeight="1" spans="1:3">
      <c r="A106" s="98">
        <v>2121502</v>
      </c>
      <c r="B106" s="102" t="s">
        <v>2173</v>
      </c>
      <c r="C106" s="101"/>
    </row>
    <row r="107" s="127" customFormat="1" ht="20" customHeight="1" spans="1:3">
      <c r="A107" s="98">
        <v>2121599</v>
      </c>
      <c r="B107" s="102" t="s">
        <v>2174</v>
      </c>
      <c r="C107" s="101"/>
    </row>
    <row r="108" s="127" customFormat="1" ht="20" customHeight="1" spans="1:3">
      <c r="A108" s="98">
        <v>21216</v>
      </c>
      <c r="B108" s="100" t="s">
        <v>2175</v>
      </c>
      <c r="C108" s="101">
        <f>SUM(C109:C111)</f>
        <v>0</v>
      </c>
    </row>
    <row r="109" s="127" customFormat="1" ht="20" customHeight="1" spans="1:3">
      <c r="A109" s="98">
        <v>2121601</v>
      </c>
      <c r="B109" s="102" t="s">
        <v>2172</v>
      </c>
      <c r="C109" s="101"/>
    </row>
    <row r="110" s="127" customFormat="1" ht="20" customHeight="1" spans="1:3">
      <c r="A110" s="98">
        <v>2121602</v>
      </c>
      <c r="B110" s="102" t="s">
        <v>2173</v>
      </c>
      <c r="C110" s="101"/>
    </row>
    <row r="111" s="127" customFormat="1" ht="20" customHeight="1" spans="1:3">
      <c r="A111" s="98">
        <v>2121699</v>
      </c>
      <c r="B111" s="102" t="s">
        <v>2176</v>
      </c>
      <c r="C111" s="101"/>
    </row>
    <row r="112" s="127" customFormat="1" ht="20" customHeight="1" spans="1:3">
      <c r="A112" s="98">
        <v>21217</v>
      </c>
      <c r="B112" s="100" t="s">
        <v>2177</v>
      </c>
      <c r="C112" s="101">
        <f>SUM(C113:C117)</f>
        <v>0</v>
      </c>
    </row>
    <row r="113" s="127" customFormat="1" ht="20" customHeight="1" spans="1:3">
      <c r="A113" s="98">
        <v>2121701</v>
      </c>
      <c r="B113" s="102" t="s">
        <v>2178</v>
      </c>
      <c r="C113" s="101"/>
    </row>
    <row r="114" s="127" customFormat="1" ht="20" customHeight="1" spans="1:3">
      <c r="A114" s="98">
        <v>2121702</v>
      </c>
      <c r="B114" s="102" t="s">
        <v>2179</v>
      </c>
      <c r="C114" s="101"/>
    </row>
    <row r="115" s="127" customFormat="1" ht="20" customHeight="1" spans="1:3">
      <c r="A115" s="98">
        <v>2121703</v>
      </c>
      <c r="B115" s="102" t="s">
        <v>2180</v>
      </c>
      <c r="C115" s="101"/>
    </row>
    <row r="116" s="127" customFormat="1" ht="20" customHeight="1" spans="1:3">
      <c r="A116" s="98">
        <v>2121704</v>
      </c>
      <c r="B116" s="102" t="s">
        <v>2181</v>
      </c>
      <c r="C116" s="101"/>
    </row>
    <row r="117" s="127" customFormat="1" ht="20" customHeight="1" spans="1:3">
      <c r="A117" s="98">
        <v>2121799</v>
      </c>
      <c r="B117" s="102" t="s">
        <v>2182</v>
      </c>
      <c r="C117" s="101"/>
    </row>
    <row r="118" s="127" customFormat="1" ht="20" customHeight="1" spans="1:3">
      <c r="A118" s="98">
        <v>21218</v>
      </c>
      <c r="B118" s="100" t="s">
        <v>2183</v>
      </c>
      <c r="C118" s="101">
        <f>SUM(C119:C120)</f>
        <v>0</v>
      </c>
    </row>
    <row r="119" s="127" customFormat="1" ht="20" customHeight="1" spans="1:3">
      <c r="A119" s="98">
        <v>2121801</v>
      </c>
      <c r="B119" s="102" t="s">
        <v>2184</v>
      </c>
      <c r="C119" s="101"/>
    </row>
    <row r="120" s="127" customFormat="1" ht="20" customHeight="1" spans="1:3">
      <c r="A120" s="98">
        <v>2121899</v>
      </c>
      <c r="B120" s="102" t="s">
        <v>2185</v>
      </c>
      <c r="C120" s="101"/>
    </row>
    <row r="121" s="127" customFormat="1" ht="20" customHeight="1" spans="1:3">
      <c r="A121" s="98">
        <v>21219</v>
      </c>
      <c r="B121" s="100" t="s">
        <v>2186</v>
      </c>
      <c r="C121" s="101">
        <f>SUM(C122:C129)</f>
        <v>0</v>
      </c>
    </row>
    <row r="122" s="127" customFormat="1" ht="20" customHeight="1" spans="1:3">
      <c r="A122" s="98">
        <v>2121901</v>
      </c>
      <c r="B122" s="102" t="s">
        <v>2172</v>
      </c>
      <c r="C122" s="101"/>
    </row>
    <row r="123" s="127" customFormat="1" ht="20" customHeight="1" spans="1:3">
      <c r="A123" s="98">
        <v>2121902</v>
      </c>
      <c r="B123" s="102" t="s">
        <v>2173</v>
      </c>
      <c r="C123" s="101"/>
    </row>
    <row r="124" s="127" customFormat="1" ht="20" customHeight="1" spans="1:3">
      <c r="A124" s="98">
        <v>2121903</v>
      </c>
      <c r="B124" s="102" t="s">
        <v>2187</v>
      </c>
      <c r="C124" s="101"/>
    </row>
    <row r="125" s="127" customFormat="1" ht="20" customHeight="1" spans="1:3">
      <c r="A125" s="98">
        <v>2121904</v>
      </c>
      <c r="B125" s="102" t="s">
        <v>2188</v>
      </c>
      <c r="C125" s="101"/>
    </row>
    <row r="126" s="127" customFormat="1" ht="20" customHeight="1" spans="1:3">
      <c r="A126" s="98">
        <v>2121905</v>
      </c>
      <c r="B126" s="102" t="s">
        <v>2189</v>
      </c>
      <c r="C126" s="101"/>
    </row>
    <row r="127" s="127" customFormat="1" ht="20" customHeight="1" spans="1:3">
      <c r="A127" s="98">
        <v>2121906</v>
      </c>
      <c r="B127" s="102" t="s">
        <v>2190</v>
      </c>
      <c r="C127" s="101"/>
    </row>
    <row r="128" s="127" customFormat="1" ht="20" customHeight="1" spans="1:3">
      <c r="A128" s="98">
        <v>2121907</v>
      </c>
      <c r="B128" s="102" t="s">
        <v>2191</v>
      </c>
      <c r="C128" s="101"/>
    </row>
    <row r="129" s="127" customFormat="1" ht="20" customHeight="1" spans="1:3">
      <c r="A129" s="98">
        <v>2121999</v>
      </c>
      <c r="B129" s="102" t="s">
        <v>2192</v>
      </c>
      <c r="C129" s="101"/>
    </row>
    <row r="130" s="127" customFormat="1" ht="20" customHeight="1" spans="1:3">
      <c r="A130" s="98">
        <v>21298</v>
      </c>
      <c r="B130" s="100" t="s">
        <v>2072</v>
      </c>
      <c r="C130" s="101">
        <f>SUM(C131:C132)</f>
        <v>2700</v>
      </c>
    </row>
    <row r="131" s="127" customFormat="1" ht="20" customHeight="1" spans="1:3">
      <c r="A131" s="98">
        <v>2129801</v>
      </c>
      <c r="B131" s="102" t="s">
        <v>2193</v>
      </c>
      <c r="C131" s="101"/>
    </row>
    <row r="132" s="127" customFormat="1" ht="20" customHeight="1" spans="1:3">
      <c r="A132" s="98">
        <v>2129899</v>
      </c>
      <c r="B132" s="102" t="s">
        <v>2194</v>
      </c>
      <c r="C132" s="101">
        <v>2700</v>
      </c>
    </row>
    <row r="133" s="127" customFormat="1" ht="20" customHeight="1" spans="1:3">
      <c r="A133" s="98">
        <v>213</v>
      </c>
      <c r="B133" s="100" t="s">
        <v>1449</v>
      </c>
      <c r="C133" s="101">
        <f>SUM(C134,C139,C144,C149,C152,C157,C161,C165,C168)</f>
        <v>1852</v>
      </c>
    </row>
    <row r="134" s="127" customFormat="1" ht="20" customHeight="1" spans="1:3">
      <c r="A134" s="98">
        <v>21366</v>
      </c>
      <c r="B134" s="100" t="s">
        <v>2195</v>
      </c>
      <c r="C134" s="101">
        <f>SUM(C135:C138)</f>
        <v>0</v>
      </c>
    </row>
    <row r="135" s="127" customFormat="1" ht="20" customHeight="1" spans="1:3">
      <c r="A135" s="98">
        <v>2136601</v>
      </c>
      <c r="B135" s="102" t="s">
        <v>2196</v>
      </c>
      <c r="C135" s="101"/>
    </row>
    <row r="136" s="127" customFormat="1" ht="20" customHeight="1" spans="1:3">
      <c r="A136" s="98">
        <v>2136602</v>
      </c>
      <c r="B136" s="102" t="s">
        <v>2197</v>
      </c>
      <c r="C136" s="101"/>
    </row>
    <row r="137" s="127" customFormat="1" ht="20" customHeight="1" spans="1:3">
      <c r="A137" s="98">
        <v>2136603</v>
      </c>
      <c r="B137" s="102" t="s">
        <v>2198</v>
      </c>
      <c r="C137" s="101"/>
    </row>
    <row r="138" s="127" customFormat="1" ht="20" customHeight="1" spans="1:3">
      <c r="A138" s="98">
        <v>2136699</v>
      </c>
      <c r="B138" s="102" t="s">
        <v>2199</v>
      </c>
      <c r="C138" s="101"/>
    </row>
    <row r="139" s="127" customFormat="1" ht="20" customHeight="1" spans="1:3">
      <c r="A139" s="98">
        <v>21367</v>
      </c>
      <c r="B139" s="100" t="s">
        <v>2200</v>
      </c>
      <c r="C139" s="101">
        <f>SUM(C140:C143)</f>
        <v>0</v>
      </c>
    </row>
    <row r="140" s="127" customFormat="1" ht="20" customHeight="1" spans="1:3">
      <c r="A140" s="98">
        <v>2136701</v>
      </c>
      <c r="B140" s="102" t="s">
        <v>2196</v>
      </c>
      <c r="C140" s="101"/>
    </row>
    <row r="141" s="127" customFormat="1" ht="20" customHeight="1" spans="1:3">
      <c r="A141" s="98">
        <v>2136702</v>
      </c>
      <c r="B141" s="102" t="s">
        <v>2197</v>
      </c>
      <c r="C141" s="101"/>
    </row>
    <row r="142" s="127" customFormat="1" ht="20" customHeight="1" spans="1:3">
      <c r="A142" s="98">
        <v>2136703</v>
      </c>
      <c r="B142" s="102" t="s">
        <v>2201</v>
      </c>
      <c r="C142" s="101"/>
    </row>
    <row r="143" s="127" customFormat="1" ht="20" customHeight="1" spans="1:3">
      <c r="A143" s="98">
        <v>2136799</v>
      </c>
      <c r="B143" s="102" t="s">
        <v>2202</v>
      </c>
      <c r="C143" s="101"/>
    </row>
    <row r="144" s="127" customFormat="1" ht="20" customHeight="1" spans="1:3">
      <c r="A144" s="98">
        <v>21369</v>
      </c>
      <c r="B144" s="100" t="s">
        <v>2203</v>
      </c>
      <c r="C144" s="101">
        <f>SUM(C145:C148)</f>
        <v>0</v>
      </c>
    </row>
    <row r="145" s="127" customFormat="1" ht="20" customHeight="1" spans="1:3">
      <c r="A145" s="98">
        <v>2136901</v>
      </c>
      <c r="B145" s="102" t="s">
        <v>1512</v>
      </c>
      <c r="C145" s="101"/>
    </row>
    <row r="146" s="127" customFormat="1" ht="20" customHeight="1" spans="1:3">
      <c r="A146" s="98">
        <v>2136902</v>
      </c>
      <c r="B146" s="102" t="s">
        <v>2204</v>
      </c>
      <c r="C146" s="101"/>
    </row>
    <row r="147" s="127" customFormat="1" ht="20" customHeight="1" spans="1:3">
      <c r="A147" s="98">
        <v>2136903</v>
      </c>
      <c r="B147" s="102" t="s">
        <v>2205</v>
      </c>
      <c r="C147" s="101"/>
    </row>
    <row r="148" s="127" customFormat="1" ht="20" customHeight="1" spans="1:3">
      <c r="A148" s="98">
        <v>2136999</v>
      </c>
      <c r="B148" s="102" t="s">
        <v>2206</v>
      </c>
      <c r="C148" s="101"/>
    </row>
    <row r="149" s="127" customFormat="1" ht="20" customHeight="1" spans="1:3">
      <c r="A149" s="98">
        <v>21370</v>
      </c>
      <c r="B149" s="100" t="s">
        <v>2207</v>
      </c>
      <c r="C149" s="101">
        <f>SUM(C150:C151)</f>
        <v>0</v>
      </c>
    </row>
    <row r="150" s="127" customFormat="1" ht="20" customHeight="1" spans="1:3">
      <c r="A150" s="98">
        <v>2137001</v>
      </c>
      <c r="B150" s="102" t="s">
        <v>2208</v>
      </c>
      <c r="C150" s="101"/>
    </row>
    <row r="151" s="127" customFormat="1" ht="20" customHeight="1" spans="1:3">
      <c r="A151" s="98">
        <v>2137099</v>
      </c>
      <c r="B151" s="102" t="s">
        <v>2209</v>
      </c>
      <c r="C151" s="101"/>
    </row>
    <row r="152" s="127" customFormat="1" ht="20" customHeight="1" spans="1:3">
      <c r="A152" s="98">
        <v>21371</v>
      </c>
      <c r="B152" s="100" t="s">
        <v>2210</v>
      </c>
      <c r="C152" s="101">
        <f>SUM(C153:C156)</f>
        <v>0</v>
      </c>
    </row>
    <row r="153" s="127" customFormat="1" ht="20" customHeight="1" spans="1:3">
      <c r="A153" s="98">
        <v>2137101</v>
      </c>
      <c r="B153" s="102" t="s">
        <v>2211</v>
      </c>
      <c r="C153" s="101"/>
    </row>
    <row r="154" s="127" customFormat="1" ht="20" customHeight="1" spans="1:3">
      <c r="A154" s="98">
        <v>2137102</v>
      </c>
      <c r="B154" s="102" t="s">
        <v>2212</v>
      </c>
      <c r="C154" s="101"/>
    </row>
    <row r="155" s="127" customFormat="1" ht="20" customHeight="1" spans="1:3">
      <c r="A155" s="98">
        <v>2137103</v>
      </c>
      <c r="B155" s="102" t="s">
        <v>2213</v>
      </c>
      <c r="C155" s="101"/>
    </row>
    <row r="156" s="127" customFormat="1" ht="20" customHeight="1" spans="1:3">
      <c r="A156" s="98">
        <v>2137199</v>
      </c>
      <c r="B156" s="102" t="s">
        <v>2214</v>
      </c>
      <c r="C156" s="101"/>
    </row>
    <row r="157" s="127" customFormat="1" ht="20" customHeight="1" spans="1:3">
      <c r="A157" s="98">
        <v>21372</v>
      </c>
      <c r="B157" s="100" t="s">
        <v>2215</v>
      </c>
      <c r="C157" s="101">
        <f>SUM(C158:C160)</f>
        <v>1852</v>
      </c>
    </row>
    <row r="158" s="127" customFormat="1" ht="20" customHeight="1" spans="1:3">
      <c r="A158" s="98">
        <v>2137201</v>
      </c>
      <c r="B158" s="102" t="s">
        <v>2216</v>
      </c>
      <c r="C158" s="101">
        <v>708</v>
      </c>
    </row>
    <row r="159" s="127" customFormat="1" ht="20" customHeight="1" spans="1:3">
      <c r="A159" s="98">
        <v>2137202</v>
      </c>
      <c r="B159" s="102" t="s">
        <v>2196</v>
      </c>
      <c r="C159" s="101">
        <v>1144</v>
      </c>
    </row>
    <row r="160" s="127" customFormat="1" ht="20" customHeight="1" spans="1:3">
      <c r="A160" s="98">
        <v>2137299</v>
      </c>
      <c r="B160" s="102" t="s">
        <v>2217</v>
      </c>
      <c r="C160" s="101"/>
    </row>
    <row r="161" s="127" customFormat="1" ht="20" customHeight="1" spans="1:3">
      <c r="A161" s="98">
        <v>21373</v>
      </c>
      <c r="B161" s="100" t="s">
        <v>2218</v>
      </c>
      <c r="C161" s="101">
        <f>SUM(C162:C164)</f>
        <v>0</v>
      </c>
    </row>
    <row r="162" s="127" customFormat="1" ht="20" customHeight="1" spans="1:3">
      <c r="A162" s="98">
        <v>2137301</v>
      </c>
      <c r="B162" s="102" t="s">
        <v>2216</v>
      </c>
      <c r="C162" s="101"/>
    </row>
    <row r="163" s="127" customFormat="1" ht="20" customHeight="1" spans="1:3">
      <c r="A163" s="98">
        <v>2137302</v>
      </c>
      <c r="B163" s="102" t="s">
        <v>2196</v>
      </c>
      <c r="C163" s="101"/>
    </row>
    <row r="164" s="127" customFormat="1" ht="20" customHeight="1" spans="1:3">
      <c r="A164" s="98">
        <v>2137399</v>
      </c>
      <c r="B164" s="102" t="s">
        <v>2219</v>
      </c>
      <c r="C164" s="101"/>
    </row>
    <row r="165" s="127" customFormat="1" ht="20" customHeight="1" spans="1:3">
      <c r="A165" s="98">
        <v>21374</v>
      </c>
      <c r="B165" s="100" t="s">
        <v>2220</v>
      </c>
      <c r="C165" s="101">
        <f>SUM(C166:C167)</f>
        <v>0</v>
      </c>
    </row>
    <row r="166" s="127" customFormat="1" ht="20" customHeight="1" spans="1:3">
      <c r="A166" s="98">
        <v>2137401</v>
      </c>
      <c r="B166" s="102" t="s">
        <v>2196</v>
      </c>
      <c r="C166" s="101"/>
    </row>
    <row r="167" s="127" customFormat="1" ht="20" customHeight="1" spans="1:3">
      <c r="A167" s="98">
        <v>2137499</v>
      </c>
      <c r="B167" s="102" t="s">
        <v>2221</v>
      </c>
      <c r="C167" s="101"/>
    </row>
    <row r="168" s="127" customFormat="1" ht="20" customHeight="1" spans="1:3">
      <c r="A168" s="98">
        <v>21398</v>
      </c>
      <c r="B168" s="100" t="s">
        <v>2072</v>
      </c>
      <c r="C168" s="101">
        <f>SUM(C169:C171)</f>
        <v>0</v>
      </c>
    </row>
    <row r="169" s="127" customFormat="1" ht="20" customHeight="1" spans="1:3">
      <c r="A169" s="98">
        <v>2139801</v>
      </c>
      <c r="B169" s="102" t="s">
        <v>2222</v>
      </c>
      <c r="C169" s="101"/>
    </row>
    <row r="170" s="127" customFormat="1" ht="20" customHeight="1" spans="1:3">
      <c r="A170" s="98">
        <v>2139802</v>
      </c>
      <c r="B170" s="102" t="s">
        <v>2223</v>
      </c>
      <c r="C170" s="101"/>
    </row>
    <row r="171" s="127" customFormat="1" ht="20" customHeight="1" spans="1:3">
      <c r="A171" s="98">
        <v>2139899</v>
      </c>
      <c r="B171" s="102" t="s">
        <v>2224</v>
      </c>
      <c r="C171" s="101"/>
    </row>
    <row r="172" s="127" customFormat="1" ht="20" customHeight="1" spans="1:3">
      <c r="A172" s="98">
        <v>214</v>
      </c>
      <c r="B172" s="100" t="s">
        <v>1541</v>
      </c>
      <c r="C172" s="101">
        <f>SUM(C173,C178,C183,C192,C199,C209,C212,C215,C216)</f>
        <v>0</v>
      </c>
    </row>
    <row r="173" s="127" customFormat="1" ht="20" customHeight="1" spans="1:3">
      <c r="A173" s="98">
        <v>21460</v>
      </c>
      <c r="B173" s="100" t="s">
        <v>2225</v>
      </c>
      <c r="C173" s="101">
        <f>SUM(C174:C177)</f>
        <v>0</v>
      </c>
    </row>
    <row r="174" s="127" customFormat="1" ht="20" customHeight="1" spans="1:3">
      <c r="A174" s="98">
        <v>2146001</v>
      </c>
      <c r="B174" s="102" t="s">
        <v>1543</v>
      </c>
      <c r="C174" s="101"/>
    </row>
    <row r="175" s="127" customFormat="1" ht="20" customHeight="1" spans="1:3">
      <c r="A175" s="98">
        <v>2146002</v>
      </c>
      <c r="B175" s="102" t="s">
        <v>1544</v>
      </c>
      <c r="C175" s="101"/>
    </row>
    <row r="176" s="127" customFormat="1" ht="20" customHeight="1" spans="1:3">
      <c r="A176" s="98">
        <v>2146003</v>
      </c>
      <c r="B176" s="102" t="s">
        <v>2226</v>
      </c>
      <c r="C176" s="101"/>
    </row>
    <row r="177" s="127" customFormat="1" ht="20" customHeight="1" spans="1:3">
      <c r="A177" s="98">
        <v>2146099</v>
      </c>
      <c r="B177" s="102" t="s">
        <v>2227</v>
      </c>
      <c r="C177" s="101"/>
    </row>
    <row r="178" s="127" customFormat="1" ht="20" customHeight="1" spans="1:3">
      <c r="A178" s="98">
        <v>21462</v>
      </c>
      <c r="B178" s="100" t="s">
        <v>2228</v>
      </c>
      <c r="C178" s="101">
        <f>SUM(C179:C182)</f>
        <v>0</v>
      </c>
    </row>
    <row r="179" s="127" customFormat="1" ht="20" customHeight="1" spans="1:3">
      <c r="A179" s="98">
        <v>2146201</v>
      </c>
      <c r="B179" s="102" t="s">
        <v>2226</v>
      </c>
      <c r="C179" s="101"/>
    </row>
    <row r="180" s="127" customFormat="1" ht="20" customHeight="1" spans="1:3">
      <c r="A180" s="98">
        <v>2146202</v>
      </c>
      <c r="B180" s="102" t="s">
        <v>2229</v>
      </c>
      <c r="C180" s="101"/>
    </row>
    <row r="181" s="127" customFormat="1" ht="20" customHeight="1" spans="1:3">
      <c r="A181" s="98">
        <v>2146203</v>
      </c>
      <c r="B181" s="102" t="s">
        <v>2230</v>
      </c>
      <c r="C181" s="101"/>
    </row>
    <row r="182" s="127" customFormat="1" ht="20" customHeight="1" spans="1:3">
      <c r="A182" s="98">
        <v>2146299</v>
      </c>
      <c r="B182" s="102" t="s">
        <v>2231</v>
      </c>
      <c r="C182" s="101"/>
    </row>
    <row r="183" s="127" customFormat="1" ht="20" customHeight="1" spans="1:3">
      <c r="A183" s="98">
        <v>21464</v>
      </c>
      <c r="B183" s="100" t="s">
        <v>2232</v>
      </c>
      <c r="C183" s="101">
        <f>SUM(C184:C191)</f>
        <v>0</v>
      </c>
    </row>
    <row r="184" s="127" customFormat="1" ht="20" customHeight="1" spans="1:3">
      <c r="A184" s="98">
        <v>2146401</v>
      </c>
      <c r="B184" s="102" t="s">
        <v>2233</v>
      </c>
      <c r="C184" s="101"/>
    </row>
    <row r="185" s="127" customFormat="1" ht="20" customHeight="1" spans="1:3">
      <c r="A185" s="98">
        <v>2146402</v>
      </c>
      <c r="B185" s="102" t="s">
        <v>2234</v>
      </c>
      <c r="C185" s="101"/>
    </row>
    <row r="186" s="127" customFormat="1" ht="20" customHeight="1" spans="1:3">
      <c r="A186" s="98">
        <v>2146403</v>
      </c>
      <c r="B186" s="102" t="s">
        <v>2235</v>
      </c>
      <c r="C186" s="101"/>
    </row>
    <row r="187" s="127" customFormat="1" ht="20" customHeight="1" spans="1:3">
      <c r="A187" s="98">
        <v>2146404</v>
      </c>
      <c r="B187" s="102" t="s">
        <v>2236</v>
      </c>
      <c r="C187" s="101"/>
    </row>
    <row r="188" s="127" customFormat="1" ht="20" customHeight="1" spans="1:3">
      <c r="A188" s="98">
        <v>2146405</v>
      </c>
      <c r="B188" s="102" t="s">
        <v>2237</v>
      </c>
      <c r="C188" s="101"/>
    </row>
    <row r="189" s="127" customFormat="1" ht="20" customHeight="1" spans="1:3">
      <c r="A189" s="98">
        <v>2146406</v>
      </c>
      <c r="B189" s="102" t="s">
        <v>2238</v>
      </c>
      <c r="C189" s="101"/>
    </row>
    <row r="190" s="127" customFormat="1" ht="20" customHeight="1" spans="1:3">
      <c r="A190" s="98">
        <v>2146407</v>
      </c>
      <c r="B190" s="102" t="s">
        <v>2239</v>
      </c>
      <c r="C190" s="101"/>
    </row>
    <row r="191" s="127" customFormat="1" ht="20" customHeight="1" spans="1:3">
      <c r="A191" s="98">
        <v>2146499</v>
      </c>
      <c r="B191" s="102" t="s">
        <v>2240</v>
      </c>
      <c r="C191" s="101"/>
    </row>
    <row r="192" s="127" customFormat="1" ht="20" customHeight="1" spans="1:3">
      <c r="A192" s="98">
        <v>21468</v>
      </c>
      <c r="B192" s="100" t="s">
        <v>2241</v>
      </c>
      <c r="C192" s="101">
        <f>SUM(C193:C198)</f>
        <v>0</v>
      </c>
    </row>
    <row r="193" s="127" customFormat="1" ht="20" customHeight="1" spans="1:3">
      <c r="A193" s="98">
        <v>2146801</v>
      </c>
      <c r="B193" s="102" t="s">
        <v>2242</v>
      </c>
      <c r="C193" s="101"/>
    </row>
    <row r="194" s="127" customFormat="1" ht="20" customHeight="1" spans="1:3">
      <c r="A194" s="98">
        <v>2146802</v>
      </c>
      <c r="B194" s="102" t="s">
        <v>2243</v>
      </c>
      <c r="C194" s="101"/>
    </row>
    <row r="195" s="127" customFormat="1" ht="20" customHeight="1" spans="1:3">
      <c r="A195" s="98">
        <v>2146803</v>
      </c>
      <c r="B195" s="102" t="s">
        <v>2244</v>
      </c>
      <c r="C195" s="101"/>
    </row>
    <row r="196" s="127" customFormat="1" ht="20" customHeight="1" spans="1:3">
      <c r="A196" s="98">
        <v>2146804</v>
      </c>
      <c r="B196" s="102" t="s">
        <v>2245</v>
      </c>
      <c r="C196" s="101"/>
    </row>
    <row r="197" s="127" customFormat="1" ht="20" customHeight="1" spans="1:3">
      <c r="A197" s="98">
        <v>2146805</v>
      </c>
      <c r="B197" s="102" t="s">
        <v>2246</v>
      </c>
      <c r="C197" s="101"/>
    </row>
    <row r="198" s="127" customFormat="1" ht="20" customHeight="1" spans="1:3">
      <c r="A198" s="98">
        <v>2146899</v>
      </c>
      <c r="B198" s="102" t="s">
        <v>2247</v>
      </c>
      <c r="C198" s="101"/>
    </row>
    <row r="199" s="127" customFormat="1" ht="20" customHeight="1" spans="1:3">
      <c r="A199" s="98">
        <v>21469</v>
      </c>
      <c r="B199" s="100" t="s">
        <v>2248</v>
      </c>
      <c r="C199" s="101">
        <f>SUM(C200:C208)</f>
        <v>0</v>
      </c>
    </row>
    <row r="200" s="127" customFormat="1" ht="20" customHeight="1" spans="1:3">
      <c r="A200" s="98">
        <v>2146901</v>
      </c>
      <c r="B200" s="102" t="s">
        <v>2249</v>
      </c>
      <c r="C200" s="101"/>
    </row>
    <row r="201" s="127" customFormat="1" ht="20" customHeight="1" spans="1:3">
      <c r="A201" s="98">
        <v>2146902</v>
      </c>
      <c r="B201" s="102" t="s">
        <v>1569</v>
      </c>
      <c r="C201" s="101"/>
    </row>
    <row r="202" s="127" customFormat="1" ht="20" customHeight="1" spans="1:3">
      <c r="A202" s="98">
        <v>2146903</v>
      </c>
      <c r="B202" s="102" t="s">
        <v>2250</v>
      </c>
      <c r="C202" s="101"/>
    </row>
    <row r="203" s="127" customFormat="1" ht="20" customHeight="1" spans="1:3">
      <c r="A203" s="98">
        <v>2146904</v>
      </c>
      <c r="B203" s="102" t="s">
        <v>2251</v>
      </c>
      <c r="C203" s="101"/>
    </row>
    <row r="204" s="127" customFormat="1" ht="20" customHeight="1" spans="1:3">
      <c r="A204" s="98">
        <v>2146906</v>
      </c>
      <c r="B204" s="102" t="s">
        <v>2252</v>
      </c>
      <c r="C204" s="101"/>
    </row>
    <row r="205" s="127" customFormat="1" ht="20" customHeight="1" spans="1:3">
      <c r="A205" s="98">
        <v>2146907</v>
      </c>
      <c r="B205" s="102" t="s">
        <v>2253</v>
      </c>
      <c r="C205" s="101"/>
    </row>
    <row r="206" s="127" customFormat="1" ht="20" customHeight="1" spans="1:3">
      <c r="A206" s="98">
        <v>2146908</v>
      </c>
      <c r="B206" s="102" t="s">
        <v>2254</v>
      </c>
      <c r="C206" s="101"/>
    </row>
    <row r="207" s="127" customFormat="1" ht="20" customHeight="1" spans="1:3">
      <c r="A207" s="98">
        <v>2146909</v>
      </c>
      <c r="B207" s="102" t="s">
        <v>2255</v>
      </c>
      <c r="C207" s="101"/>
    </row>
    <row r="208" s="127" customFormat="1" ht="20" customHeight="1" spans="1:3">
      <c r="A208" s="98">
        <v>2146999</v>
      </c>
      <c r="B208" s="102" t="s">
        <v>2256</v>
      </c>
      <c r="C208" s="101"/>
    </row>
    <row r="209" s="127" customFormat="1" ht="20" customHeight="1" spans="1:3">
      <c r="A209" s="98">
        <v>21470</v>
      </c>
      <c r="B209" s="100" t="s">
        <v>2257</v>
      </c>
      <c r="C209" s="101">
        <f>SUM(C210:C211)</f>
        <v>0</v>
      </c>
    </row>
    <row r="210" s="127" customFormat="1" ht="20" customHeight="1" spans="1:3">
      <c r="A210" s="98">
        <v>2147001</v>
      </c>
      <c r="B210" s="102" t="s">
        <v>2258</v>
      </c>
      <c r="C210" s="101"/>
    </row>
    <row r="211" s="127" customFormat="1" ht="20" customHeight="1" spans="1:3">
      <c r="A211" s="98">
        <v>2147099</v>
      </c>
      <c r="B211" s="102" t="s">
        <v>2259</v>
      </c>
      <c r="C211" s="101"/>
    </row>
    <row r="212" s="127" customFormat="1" ht="20" customHeight="1" spans="1:3">
      <c r="A212" s="98">
        <v>21471</v>
      </c>
      <c r="B212" s="100" t="s">
        <v>2260</v>
      </c>
      <c r="C212" s="101">
        <f>SUM(C213:C214)</f>
        <v>0</v>
      </c>
    </row>
    <row r="213" s="127" customFormat="1" ht="20" customHeight="1" spans="1:3">
      <c r="A213" s="98">
        <v>2147101</v>
      </c>
      <c r="B213" s="102" t="s">
        <v>2258</v>
      </c>
      <c r="C213" s="101"/>
    </row>
    <row r="214" s="127" customFormat="1" ht="20" customHeight="1" spans="1:3">
      <c r="A214" s="98">
        <v>2147199</v>
      </c>
      <c r="B214" s="102" t="s">
        <v>2261</v>
      </c>
      <c r="C214" s="101"/>
    </row>
    <row r="215" s="127" customFormat="1" ht="20" customHeight="1" spans="1:3">
      <c r="A215" s="98">
        <v>21472</v>
      </c>
      <c r="B215" s="100" t="s">
        <v>2262</v>
      </c>
      <c r="C215" s="101"/>
    </row>
    <row r="216" s="127" customFormat="1" ht="20" customHeight="1" spans="1:3">
      <c r="A216" s="98">
        <v>21498</v>
      </c>
      <c r="B216" s="100" t="s">
        <v>2072</v>
      </c>
      <c r="C216" s="101">
        <f>SUM(C217:C221)</f>
        <v>0</v>
      </c>
    </row>
    <row r="217" s="127" customFormat="1" ht="20" customHeight="1" spans="1:3">
      <c r="A217" s="98">
        <v>2149801</v>
      </c>
      <c r="B217" s="102" t="s">
        <v>2263</v>
      </c>
      <c r="C217" s="101"/>
    </row>
    <row r="218" s="127" customFormat="1" ht="20" customHeight="1" spans="1:3">
      <c r="A218" s="98">
        <v>2149802</v>
      </c>
      <c r="B218" s="102" t="s">
        <v>2264</v>
      </c>
      <c r="C218" s="101"/>
    </row>
    <row r="219" s="127" customFormat="1" ht="20" customHeight="1" spans="1:3">
      <c r="A219" s="98">
        <v>2149803</v>
      </c>
      <c r="B219" s="102" t="s">
        <v>2265</v>
      </c>
      <c r="C219" s="101"/>
    </row>
    <row r="220" s="127" customFormat="1" ht="20" customHeight="1" spans="1:3">
      <c r="A220" s="98">
        <v>2149804</v>
      </c>
      <c r="B220" s="102" t="s">
        <v>2266</v>
      </c>
      <c r="C220" s="101"/>
    </row>
    <row r="221" s="127" customFormat="1" ht="20" customHeight="1" spans="1:3">
      <c r="A221" s="98">
        <v>2149899</v>
      </c>
      <c r="B221" s="102" t="s">
        <v>2267</v>
      </c>
      <c r="C221" s="101"/>
    </row>
    <row r="222" s="127" customFormat="1" ht="20" customHeight="1" spans="1:3">
      <c r="A222" s="98">
        <v>215</v>
      </c>
      <c r="B222" s="100" t="s">
        <v>1580</v>
      </c>
      <c r="C222" s="101">
        <f>C223+C227</f>
        <v>191</v>
      </c>
    </row>
    <row r="223" s="127" customFormat="1" ht="20" customHeight="1" spans="1:3">
      <c r="A223" s="98">
        <v>21562</v>
      </c>
      <c r="B223" s="100" t="s">
        <v>2268</v>
      </c>
      <c r="C223" s="101">
        <f>SUM(C224:C226)</f>
        <v>0</v>
      </c>
    </row>
    <row r="224" s="127" customFormat="1" ht="20" customHeight="1" spans="1:3">
      <c r="A224" s="98">
        <v>2156201</v>
      </c>
      <c r="B224" s="102" t="s">
        <v>2269</v>
      </c>
      <c r="C224" s="101"/>
    </row>
    <row r="225" s="127" customFormat="1" ht="20" customHeight="1" spans="1:3">
      <c r="A225" s="98">
        <v>2156202</v>
      </c>
      <c r="B225" s="102" t="s">
        <v>2270</v>
      </c>
      <c r="C225" s="101"/>
    </row>
    <row r="226" s="127" customFormat="1" ht="20" customHeight="1" spans="1:3">
      <c r="A226" s="98">
        <v>2156299</v>
      </c>
      <c r="B226" s="102" t="s">
        <v>2271</v>
      </c>
      <c r="C226" s="101"/>
    </row>
    <row r="227" s="127" customFormat="1" ht="20" customHeight="1" spans="1:3">
      <c r="A227" s="98">
        <v>21598</v>
      </c>
      <c r="B227" s="100" t="s">
        <v>2072</v>
      </c>
      <c r="C227" s="101">
        <f>SUM(C228:C231)</f>
        <v>191</v>
      </c>
    </row>
    <row r="228" s="127" customFormat="1" ht="20" customHeight="1" spans="1:3">
      <c r="A228" s="98">
        <v>2159801</v>
      </c>
      <c r="B228" s="102" t="s">
        <v>2272</v>
      </c>
      <c r="C228" s="101"/>
    </row>
    <row r="229" s="127" customFormat="1" ht="20" customHeight="1" spans="1:3">
      <c r="A229" s="98">
        <v>2159802</v>
      </c>
      <c r="B229" s="102" t="s">
        <v>2273</v>
      </c>
      <c r="C229" s="101">
        <v>191</v>
      </c>
    </row>
    <row r="230" s="127" customFormat="1" ht="20" customHeight="1" spans="1:3">
      <c r="A230" s="98">
        <v>2159803</v>
      </c>
      <c r="B230" s="102" t="s">
        <v>2274</v>
      </c>
      <c r="C230" s="101"/>
    </row>
    <row r="231" s="127" customFormat="1" ht="20" customHeight="1" spans="1:3">
      <c r="A231" s="98">
        <v>2159899</v>
      </c>
      <c r="B231" s="102" t="s">
        <v>2275</v>
      </c>
      <c r="C231" s="101"/>
    </row>
    <row r="232" s="127" customFormat="1" ht="20" customHeight="1" spans="1:3">
      <c r="A232" s="98">
        <v>217</v>
      </c>
      <c r="B232" s="100" t="s">
        <v>1638</v>
      </c>
      <c r="C232" s="101">
        <f>C233</f>
        <v>0</v>
      </c>
    </row>
    <row r="233" s="127" customFormat="1" ht="20" customHeight="1" spans="1:3">
      <c r="A233" s="98">
        <v>21704</v>
      </c>
      <c r="B233" s="100" t="s">
        <v>1658</v>
      </c>
      <c r="C233" s="101">
        <f>SUM(C234:C235)</f>
        <v>0</v>
      </c>
    </row>
    <row r="234" s="127" customFormat="1" ht="20" customHeight="1" spans="1:3">
      <c r="A234" s="98">
        <v>2170402</v>
      </c>
      <c r="B234" s="102" t="s">
        <v>2276</v>
      </c>
      <c r="C234" s="101"/>
    </row>
    <row r="235" s="127" customFormat="1" ht="20" customHeight="1" spans="1:3">
      <c r="A235" s="98">
        <v>2170403</v>
      </c>
      <c r="B235" s="102" t="s">
        <v>2277</v>
      </c>
      <c r="C235" s="101"/>
    </row>
    <row r="236" s="127" customFormat="1" ht="20" customHeight="1" spans="1:3">
      <c r="A236" s="98">
        <v>220</v>
      </c>
      <c r="B236" s="100" t="s">
        <v>1673</v>
      </c>
      <c r="C236" s="101">
        <f>C237</f>
        <v>0</v>
      </c>
    </row>
    <row r="237" s="127" customFormat="1" ht="20" customHeight="1" spans="1:3">
      <c r="A237" s="98">
        <v>22006</v>
      </c>
      <c r="B237" s="100" t="s">
        <v>2278</v>
      </c>
      <c r="C237" s="101">
        <f>SUM(C238:C239)</f>
        <v>0</v>
      </c>
    </row>
    <row r="238" s="127" customFormat="1" ht="20" customHeight="1" spans="1:3">
      <c r="A238" s="98">
        <v>2200601</v>
      </c>
      <c r="B238" s="102" t="s">
        <v>2279</v>
      </c>
      <c r="C238" s="101"/>
    </row>
    <row r="239" s="127" customFormat="1" ht="20" customHeight="1" spans="1:3">
      <c r="A239" s="98">
        <v>2200602</v>
      </c>
      <c r="B239" s="102" t="s">
        <v>2280</v>
      </c>
      <c r="C239" s="101"/>
    </row>
    <row r="240" s="127" customFormat="1" ht="20" customHeight="1" spans="1:3">
      <c r="A240" s="98">
        <v>221</v>
      </c>
      <c r="B240" s="100" t="s">
        <v>1711</v>
      </c>
      <c r="C240" s="101">
        <f>C241</f>
        <v>0</v>
      </c>
    </row>
    <row r="241" s="127" customFormat="1" ht="20" customHeight="1" spans="1:3">
      <c r="A241" s="98">
        <v>22198</v>
      </c>
      <c r="B241" s="100" t="s">
        <v>2072</v>
      </c>
      <c r="C241" s="101">
        <f>SUM(C242:C243)</f>
        <v>0</v>
      </c>
    </row>
    <row r="242" s="127" customFormat="1" ht="20" customHeight="1" spans="1:3">
      <c r="A242" s="98">
        <v>2219801</v>
      </c>
      <c r="B242" s="102" t="s">
        <v>1722</v>
      </c>
      <c r="C242" s="101"/>
    </row>
    <row r="243" s="127" customFormat="1" ht="20" customHeight="1" spans="1:3">
      <c r="A243" s="98">
        <v>2219899</v>
      </c>
      <c r="B243" s="102" t="s">
        <v>2281</v>
      </c>
      <c r="C243" s="101"/>
    </row>
    <row r="244" s="127" customFormat="1" ht="20" customHeight="1" spans="1:3">
      <c r="A244" s="98">
        <v>222</v>
      </c>
      <c r="B244" s="100" t="s">
        <v>1732</v>
      </c>
      <c r="C244" s="101">
        <f>C245</f>
        <v>0</v>
      </c>
    </row>
    <row r="245" s="127" customFormat="1" ht="20" customHeight="1" spans="1:3">
      <c r="A245" s="98">
        <v>22298</v>
      </c>
      <c r="B245" s="100" t="s">
        <v>2072</v>
      </c>
      <c r="C245" s="101">
        <f>SUM(C246:C247)</f>
        <v>0</v>
      </c>
    </row>
    <row r="246" s="22" customFormat="1" ht="20" customHeight="1" spans="1:3">
      <c r="A246" s="98">
        <v>2229801</v>
      </c>
      <c r="B246" s="102" t="s">
        <v>1743</v>
      </c>
      <c r="C246" s="101"/>
    </row>
    <row r="247" ht="20" customHeight="1" spans="1:3">
      <c r="A247" s="98">
        <v>2229899</v>
      </c>
      <c r="B247" s="102" t="s">
        <v>2282</v>
      </c>
      <c r="C247" s="101"/>
    </row>
    <row r="248" ht="20" customHeight="1" spans="1:3">
      <c r="A248" s="98">
        <v>224</v>
      </c>
      <c r="B248" s="100" t="s">
        <v>1773</v>
      </c>
      <c r="C248" s="101">
        <f>C249</f>
        <v>0</v>
      </c>
    </row>
    <row r="249" ht="20" customHeight="1" spans="1:3">
      <c r="A249" s="98">
        <v>22498</v>
      </c>
      <c r="B249" s="100" t="s">
        <v>2283</v>
      </c>
      <c r="C249" s="101">
        <f>SUM(C250:C252)</f>
        <v>0</v>
      </c>
    </row>
    <row r="250" ht="20" customHeight="1" spans="1:3">
      <c r="A250" s="98">
        <v>2249801</v>
      </c>
      <c r="B250" s="102" t="s">
        <v>2284</v>
      </c>
      <c r="C250" s="101"/>
    </row>
    <row r="251" ht="20" customHeight="1" spans="1:3">
      <c r="A251" s="98">
        <v>2249802</v>
      </c>
      <c r="B251" s="102" t="s">
        <v>2285</v>
      </c>
      <c r="C251" s="101"/>
    </row>
    <row r="252" ht="20" customHeight="1" spans="1:3">
      <c r="A252" s="98">
        <v>2249899</v>
      </c>
      <c r="B252" s="102" t="s">
        <v>2286</v>
      </c>
      <c r="C252" s="101"/>
    </row>
    <row r="253" ht="20" customHeight="1" spans="1:3">
      <c r="A253" s="98">
        <v>229</v>
      </c>
      <c r="B253" s="100" t="s">
        <v>1887</v>
      </c>
      <c r="C253" s="101">
        <f>SUM(C254,C258,C267,C269,C271,C283)</f>
        <v>34097</v>
      </c>
    </row>
    <row r="254" ht="20" customHeight="1" spans="1:3">
      <c r="A254" s="98">
        <v>22904</v>
      </c>
      <c r="B254" s="100" t="s">
        <v>2287</v>
      </c>
      <c r="C254" s="101">
        <f>SUM(C255:C257)</f>
        <v>33500</v>
      </c>
    </row>
    <row r="255" ht="20" customHeight="1" spans="1:3">
      <c r="A255" s="98">
        <v>2290401</v>
      </c>
      <c r="B255" s="102" t="s">
        <v>2288</v>
      </c>
      <c r="C255" s="101"/>
    </row>
    <row r="256" ht="20" customHeight="1" spans="1:3">
      <c r="A256" s="98">
        <v>2290402</v>
      </c>
      <c r="B256" s="102" t="s">
        <v>2289</v>
      </c>
      <c r="C256" s="101">
        <v>33500</v>
      </c>
    </row>
    <row r="257" ht="20" customHeight="1" spans="1:3">
      <c r="A257" s="98">
        <v>2290403</v>
      </c>
      <c r="B257" s="102" t="s">
        <v>2290</v>
      </c>
      <c r="C257" s="101"/>
    </row>
    <row r="258" ht="20" customHeight="1" spans="1:3">
      <c r="A258" s="98">
        <v>22908</v>
      </c>
      <c r="B258" s="100" t="s">
        <v>2291</v>
      </c>
      <c r="C258" s="101">
        <f>SUM(C259:C266)</f>
        <v>0</v>
      </c>
    </row>
    <row r="259" ht="20" customHeight="1" spans="1:3">
      <c r="A259" s="98">
        <v>2290802</v>
      </c>
      <c r="B259" s="102" t="s">
        <v>2292</v>
      </c>
      <c r="C259" s="101"/>
    </row>
    <row r="260" ht="20" customHeight="1" spans="1:3">
      <c r="A260" s="98">
        <v>2290803</v>
      </c>
      <c r="B260" s="102" t="s">
        <v>2293</v>
      </c>
      <c r="C260" s="101"/>
    </row>
    <row r="261" ht="20" customHeight="1" spans="1:3">
      <c r="A261" s="98">
        <v>2290804</v>
      </c>
      <c r="B261" s="102" t="s">
        <v>2294</v>
      </c>
      <c r="C261" s="101"/>
    </row>
    <row r="262" ht="20" customHeight="1" spans="1:3">
      <c r="A262" s="98">
        <v>2290805</v>
      </c>
      <c r="B262" s="102" t="s">
        <v>2295</v>
      </c>
      <c r="C262" s="101"/>
    </row>
    <row r="263" ht="20" customHeight="1" spans="1:3">
      <c r="A263" s="98">
        <v>2290806</v>
      </c>
      <c r="B263" s="102" t="s">
        <v>2296</v>
      </c>
      <c r="C263" s="101"/>
    </row>
    <row r="264" ht="20" customHeight="1" spans="1:3">
      <c r="A264" s="98">
        <v>2290807</v>
      </c>
      <c r="B264" s="102" t="s">
        <v>2297</v>
      </c>
      <c r="C264" s="101"/>
    </row>
    <row r="265" ht="20" customHeight="1" spans="1:3">
      <c r="A265" s="98">
        <v>2290808</v>
      </c>
      <c r="B265" s="102" t="s">
        <v>2298</v>
      </c>
      <c r="C265" s="101"/>
    </row>
    <row r="266" ht="20" customHeight="1" spans="1:3">
      <c r="A266" s="98">
        <v>2290899</v>
      </c>
      <c r="B266" s="102" t="s">
        <v>2299</v>
      </c>
      <c r="C266" s="101"/>
    </row>
    <row r="267" ht="20" customHeight="1" spans="1:3">
      <c r="A267" s="98">
        <v>22909</v>
      </c>
      <c r="B267" s="100" t="s">
        <v>2300</v>
      </c>
      <c r="C267" s="101">
        <f>C268</f>
        <v>0</v>
      </c>
    </row>
    <row r="268" ht="20" customHeight="1" spans="1:3">
      <c r="A268" s="98">
        <v>2290901</v>
      </c>
      <c r="B268" s="102" t="s">
        <v>2301</v>
      </c>
      <c r="C268" s="101"/>
    </row>
    <row r="269" ht="20" customHeight="1" spans="1:3">
      <c r="A269" s="98">
        <v>22910</v>
      </c>
      <c r="B269" s="100" t="s">
        <v>2302</v>
      </c>
      <c r="C269" s="101">
        <f>C270</f>
        <v>0</v>
      </c>
    </row>
    <row r="270" ht="20" customHeight="1" spans="1:3">
      <c r="A270" s="98">
        <v>2291001</v>
      </c>
      <c r="B270" s="102" t="s">
        <v>2303</v>
      </c>
      <c r="C270" s="101"/>
    </row>
    <row r="271" ht="20" customHeight="1" spans="1:3">
      <c r="A271" s="98">
        <v>22960</v>
      </c>
      <c r="B271" s="100" t="s">
        <v>2083</v>
      </c>
      <c r="C271" s="101">
        <f>SUM(C272:C282)</f>
        <v>597</v>
      </c>
    </row>
    <row r="272" ht="20" customHeight="1" spans="1:3">
      <c r="A272" s="98">
        <v>2296001</v>
      </c>
      <c r="B272" s="102" t="s">
        <v>2304</v>
      </c>
      <c r="C272" s="101"/>
    </row>
    <row r="273" ht="20" customHeight="1" spans="1:3">
      <c r="A273" s="98">
        <v>2296002</v>
      </c>
      <c r="B273" s="102" t="s">
        <v>2305</v>
      </c>
      <c r="C273" s="101">
        <v>417</v>
      </c>
    </row>
    <row r="274" ht="20" customHeight="1" spans="1:3">
      <c r="A274" s="98">
        <v>2296003</v>
      </c>
      <c r="B274" s="102" t="s">
        <v>2306</v>
      </c>
      <c r="C274" s="101">
        <v>55</v>
      </c>
    </row>
    <row r="275" ht="20" customHeight="1" spans="1:3">
      <c r="A275" s="98">
        <v>2296004</v>
      </c>
      <c r="B275" s="102" t="s">
        <v>2307</v>
      </c>
      <c r="C275" s="101">
        <v>20</v>
      </c>
    </row>
    <row r="276" ht="20" customHeight="1" spans="1:3">
      <c r="A276" s="98">
        <v>2296005</v>
      </c>
      <c r="B276" s="102" t="s">
        <v>2308</v>
      </c>
      <c r="C276" s="101"/>
    </row>
    <row r="277" ht="20" customHeight="1" spans="1:3">
      <c r="A277" s="98">
        <v>2296006</v>
      </c>
      <c r="B277" s="102" t="s">
        <v>2309</v>
      </c>
      <c r="C277" s="101">
        <v>105</v>
      </c>
    </row>
    <row r="278" ht="20" customHeight="1" spans="1:3">
      <c r="A278" s="98">
        <v>2296010</v>
      </c>
      <c r="B278" s="102" t="s">
        <v>2310</v>
      </c>
      <c r="C278" s="101"/>
    </row>
    <row r="279" ht="20" customHeight="1" spans="1:3">
      <c r="A279" s="98">
        <v>2296011</v>
      </c>
      <c r="B279" s="102" t="s">
        <v>2311</v>
      </c>
      <c r="C279" s="101"/>
    </row>
    <row r="280" ht="20" customHeight="1" spans="1:3">
      <c r="A280" s="98">
        <v>2296012</v>
      </c>
      <c r="B280" s="102" t="s">
        <v>2312</v>
      </c>
      <c r="C280" s="101"/>
    </row>
    <row r="281" ht="20" customHeight="1" spans="1:3">
      <c r="A281" s="98">
        <v>2296013</v>
      </c>
      <c r="B281" s="102" t="s">
        <v>2313</v>
      </c>
      <c r="C281" s="101"/>
    </row>
    <row r="282" ht="20" customHeight="1" spans="1:3">
      <c r="A282" s="98">
        <v>2296099</v>
      </c>
      <c r="B282" s="102" t="s">
        <v>2314</v>
      </c>
      <c r="C282" s="101"/>
    </row>
    <row r="283" ht="20" customHeight="1" spans="1:3">
      <c r="A283" s="98">
        <v>22998</v>
      </c>
      <c r="B283" s="100" t="s">
        <v>2315</v>
      </c>
      <c r="C283" s="101">
        <f>C284</f>
        <v>0</v>
      </c>
    </row>
    <row r="284" ht="20" customHeight="1" spans="1:3">
      <c r="A284" s="98">
        <v>2299899</v>
      </c>
      <c r="B284" s="102" t="s">
        <v>975</v>
      </c>
      <c r="C284" s="101"/>
    </row>
    <row r="285" ht="20" customHeight="1" spans="1:3">
      <c r="A285" s="98">
        <v>232</v>
      </c>
      <c r="B285" s="100" t="s">
        <v>1811</v>
      </c>
      <c r="C285" s="101">
        <f>C286</f>
        <v>7210</v>
      </c>
    </row>
    <row r="286" ht="20" customHeight="1" spans="1:3">
      <c r="A286" s="98">
        <v>23204</v>
      </c>
      <c r="B286" s="100" t="s">
        <v>2316</v>
      </c>
      <c r="C286" s="101">
        <f>SUM(C287:C301)</f>
        <v>7210</v>
      </c>
    </row>
    <row r="287" ht="20" customHeight="1" spans="1:3">
      <c r="A287" s="98">
        <v>2320401</v>
      </c>
      <c r="B287" s="102" t="s">
        <v>2317</v>
      </c>
      <c r="C287" s="101"/>
    </row>
    <row r="288" ht="20" customHeight="1" spans="1:3">
      <c r="A288" s="98">
        <v>2320405</v>
      </c>
      <c r="B288" s="102" t="s">
        <v>2318</v>
      </c>
      <c r="C288" s="101"/>
    </row>
    <row r="289" ht="20" customHeight="1" spans="1:3">
      <c r="A289" s="98">
        <v>2320411</v>
      </c>
      <c r="B289" s="102" t="s">
        <v>2319</v>
      </c>
      <c r="C289" s="101">
        <v>648</v>
      </c>
    </row>
    <row r="290" ht="20" customHeight="1" spans="1:3">
      <c r="A290" s="98">
        <v>2320413</v>
      </c>
      <c r="B290" s="102" t="s">
        <v>2320</v>
      </c>
      <c r="C290" s="101"/>
    </row>
    <row r="291" ht="20" customHeight="1" spans="1:3">
      <c r="A291" s="98">
        <v>2320414</v>
      </c>
      <c r="B291" s="102" t="s">
        <v>2321</v>
      </c>
      <c r="C291" s="101"/>
    </row>
    <row r="292" ht="20" customHeight="1" spans="1:3">
      <c r="A292" s="98">
        <v>2320416</v>
      </c>
      <c r="B292" s="102" t="s">
        <v>2322</v>
      </c>
      <c r="C292" s="101"/>
    </row>
    <row r="293" ht="20" customHeight="1" spans="1:3">
      <c r="A293" s="98">
        <v>2320417</v>
      </c>
      <c r="B293" s="102" t="s">
        <v>2323</v>
      </c>
      <c r="C293" s="101"/>
    </row>
    <row r="294" ht="20" customHeight="1" spans="1:3">
      <c r="A294" s="98">
        <v>2320418</v>
      </c>
      <c r="B294" s="102" t="s">
        <v>2324</v>
      </c>
      <c r="C294" s="101"/>
    </row>
    <row r="295" ht="20" customHeight="1" spans="1:3">
      <c r="A295" s="98">
        <v>2320419</v>
      </c>
      <c r="B295" s="102" t="s">
        <v>2325</v>
      </c>
      <c r="C295" s="101"/>
    </row>
    <row r="296" ht="20" customHeight="1" spans="1:3">
      <c r="A296" s="98">
        <v>2320420</v>
      </c>
      <c r="B296" s="102" t="s">
        <v>2326</v>
      </c>
      <c r="C296" s="101"/>
    </row>
    <row r="297" ht="20" customHeight="1" spans="1:3">
      <c r="A297" s="98">
        <v>2320431</v>
      </c>
      <c r="B297" s="102" t="s">
        <v>2327</v>
      </c>
      <c r="C297" s="101"/>
    </row>
    <row r="298" ht="20" customHeight="1" spans="1:3">
      <c r="A298" s="98">
        <v>2320432</v>
      </c>
      <c r="B298" s="102" t="s">
        <v>2328</v>
      </c>
      <c r="C298" s="101"/>
    </row>
    <row r="299" ht="20" customHeight="1" spans="1:3">
      <c r="A299" s="98">
        <v>2320433</v>
      </c>
      <c r="B299" s="102" t="s">
        <v>2329</v>
      </c>
      <c r="C299" s="101">
        <v>411</v>
      </c>
    </row>
    <row r="300" ht="20" customHeight="1" spans="1:3">
      <c r="A300" s="98">
        <v>2320498</v>
      </c>
      <c r="B300" s="102" t="s">
        <v>2330</v>
      </c>
      <c r="C300" s="101">
        <v>6151</v>
      </c>
    </row>
    <row r="301" ht="20" customHeight="1" spans="1:3">
      <c r="A301" s="98">
        <v>2320499</v>
      </c>
      <c r="B301" s="102" t="s">
        <v>2331</v>
      </c>
      <c r="C301" s="101"/>
    </row>
    <row r="302" ht="20" customHeight="1" spans="1:3">
      <c r="A302" s="98">
        <v>233</v>
      </c>
      <c r="B302" s="100" t="s">
        <v>1824</v>
      </c>
      <c r="C302" s="101">
        <f>C303</f>
        <v>0</v>
      </c>
    </row>
    <row r="303" ht="20" customHeight="1" spans="1:3">
      <c r="A303" s="98">
        <v>23304</v>
      </c>
      <c r="B303" s="100" t="s">
        <v>2332</v>
      </c>
      <c r="C303" s="101">
        <f>SUM(C304:C318)</f>
        <v>0</v>
      </c>
    </row>
    <row r="304" ht="20" customHeight="1" spans="1:3">
      <c r="A304" s="98">
        <v>2330401</v>
      </c>
      <c r="B304" s="102" t="s">
        <v>2333</v>
      </c>
      <c r="C304" s="101"/>
    </row>
    <row r="305" ht="20" customHeight="1" spans="1:3">
      <c r="A305" s="98">
        <v>2330405</v>
      </c>
      <c r="B305" s="102" t="s">
        <v>2334</v>
      </c>
      <c r="C305" s="101"/>
    </row>
    <row r="306" ht="20" customHeight="1" spans="1:3">
      <c r="A306" s="98">
        <v>2330411</v>
      </c>
      <c r="B306" s="102" t="s">
        <v>2335</v>
      </c>
      <c r="C306" s="101"/>
    </row>
    <row r="307" ht="20" customHeight="1" spans="1:3">
      <c r="A307" s="98">
        <v>2330413</v>
      </c>
      <c r="B307" s="102" t="s">
        <v>2336</v>
      </c>
      <c r="C307" s="101"/>
    </row>
    <row r="308" ht="20" customHeight="1" spans="1:3">
      <c r="A308" s="98">
        <v>2330414</v>
      </c>
      <c r="B308" s="102" t="s">
        <v>2337</v>
      </c>
      <c r="C308" s="101"/>
    </row>
    <row r="309" ht="20" customHeight="1" spans="1:3">
      <c r="A309" s="98">
        <v>2330416</v>
      </c>
      <c r="B309" s="102" t="s">
        <v>2338</v>
      </c>
      <c r="C309" s="101"/>
    </row>
    <row r="310" ht="20" customHeight="1" spans="1:3">
      <c r="A310" s="98">
        <v>2330417</v>
      </c>
      <c r="B310" s="102" t="s">
        <v>2339</v>
      </c>
      <c r="C310" s="101"/>
    </row>
    <row r="311" ht="20" customHeight="1" spans="1:3">
      <c r="A311" s="98">
        <v>2330418</v>
      </c>
      <c r="B311" s="102" t="s">
        <v>2340</v>
      </c>
      <c r="C311" s="101"/>
    </row>
    <row r="312" ht="20" customHeight="1" spans="1:3">
      <c r="A312" s="98">
        <v>2330419</v>
      </c>
      <c r="B312" s="102" t="s">
        <v>2341</v>
      </c>
      <c r="C312" s="101"/>
    </row>
    <row r="313" ht="20" customHeight="1" spans="1:3">
      <c r="A313" s="98">
        <v>2330420</v>
      </c>
      <c r="B313" s="102" t="s">
        <v>2342</v>
      </c>
      <c r="C313" s="101"/>
    </row>
    <row r="314" ht="20" customHeight="1" spans="1:3">
      <c r="A314" s="98">
        <v>2330431</v>
      </c>
      <c r="B314" s="102" t="s">
        <v>2343</v>
      </c>
      <c r="C314" s="101"/>
    </row>
    <row r="315" ht="20" customHeight="1" spans="1:3">
      <c r="A315" s="98">
        <v>2330432</v>
      </c>
      <c r="B315" s="102" t="s">
        <v>2344</v>
      </c>
      <c r="C315" s="101"/>
    </row>
    <row r="316" ht="20" customHeight="1" spans="1:3">
      <c r="A316" s="98">
        <v>2330433</v>
      </c>
      <c r="B316" s="102" t="s">
        <v>2345</v>
      </c>
      <c r="C316" s="101"/>
    </row>
    <row r="317" ht="20" customHeight="1" spans="1:3">
      <c r="A317" s="98">
        <v>2330498</v>
      </c>
      <c r="B317" s="102" t="s">
        <v>2346</v>
      </c>
      <c r="C317" s="101"/>
    </row>
    <row r="318" ht="20" customHeight="1" spans="1:3">
      <c r="A318" s="98">
        <v>2330499</v>
      </c>
      <c r="B318" s="102" t="s">
        <v>2347</v>
      </c>
      <c r="C318" s="101"/>
    </row>
    <row r="319" ht="20" customHeight="1" spans="1:3">
      <c r="A319" s="98">
        <v>234</v>
      </c>
      <c r="B319" s="129" t="s">
        <v>2348</v>
      </c>
      <c r="C319" s="101">
        <f>SUM(C320,C333)</f>
        <v>0</v>
      </c>
    </row>
    <row r="320" ht="20" customHeight="1" spans="1:3">
      <c r="A320" s="98">
        <v>23401</v>
      </c>
      <c r="B320" s="129" t="s">
        <v>1850</v>
      </c>
      <c r="C320" s="101">
        <f>SUM(C321:C332)</f>
        <v>0</v>
      </c>
    </row>
    <row r="321" ht="20" customHeight="1" spans="1:3">
      <c r="A321" s="98">
        <v>2340101</v>
      </c>
      <c r="B321" s="98" t="s">
        <v>2349</v>
      </c>
      <c r="C321" s="101"/>
    </row>
    <row r="322" ht="20" customHeight="1" spans="1:3">
      <c r="A322" s="98">
        <v>2340102</v>
      </c>
      <c r="B322" s="98" t="s">
        <v>2350</v>
      </c>
      <c r="C322" s="101"/>
    </row>
    <row r="323" ht="20" customHeight="1" spans="1:3">
      <c r="A323" s="98">
        <v>2340103</v>
      </c>
      <c r="B323" s="98" t="s">
        <v>2351</v>
      </c>
      <c r="C323" s="101"/>
    </row>
    <row r="324" ht="20" customHeight="1" spans="1:3">
      <c r="A324" s="98">
        <v>2340104</v>
      </c>
      <c r="B324" s="98" t="s">
        <v>2352</v>
      </c>
      <c r="C324" s="101"/>
    </row>
    <row r="325" ht="20" customHeight="1" spans="1:3">
      <c r="A325" s="98">
        <v>2340105</v>
      </c>
      <c r="B325" s="98" t="s">
        <v>2353</v>
      </c>
      <c r="C325" s="101"/>
    </row>
    <row r="326" ht="20" customHeight="1" spans="1:3">
      <c r="A326" s="98">
        <v>2340106</v>
      </c>
      <c r="B326" s="98" t="s">
        <v>2354</v>
      </c>
      <c r="C326" s="101"/>
    </row>
    <row r="327" ht="20" customHeight="1" spans="1:3">
      <c r="A327" s="98">
        <v>2340107</v>
      </c>
      <c r="B327" s="98" t="s">
        <v>2355</v>
      </c>
      <c r="C327" s="101"/>
    </row>
    <row r="328" ht="20" customHeight="1" spans="1:3">
      <c r="A328" s="98">
        <v>2340108</v>
      </c>
      <c r="B328" s="98" t="s">
        <v>2356</v>
      </c>
      <c r="C328" s="101"/>
    </row>
    <row r="329" ht="20" customHeight="1" spans="1:3">
      <c r="A329" s="98">
        <v>2340109</v>
      </c>
      <c r="B329" s="98" t="s">
        <v>2357</v>
      </c>
      <c r="C329" s="101"/>
    </row>
    <row r="330" ht="20" customHeight="1" spans="1:3">
      <c r="A330" s="98">
        <v>2340110</v>
      </c>
      <c r="B330" s="98" t="s">
        <v>2358</v>
      </c>
      <c r="C330" s="101"/>
    </row>
    <row r="331" ht="20" customHeight="1" spans="1:3">
      <c r="A331" s="98">
        <v>2340111</v>
      </c>
      <c r="B331" s="98" t="s">
        <v>2359</v>
      </c>
      <c r="C331" s="101"/>
    </row>
    <row r="332" ht="20" customHeight="1" spans="1:3">
      <c r="A332" s="98">
        <v>2340199</v>
      </c>
      <c r="B332" s="98" t="s">
        <v>2360</v>
      </c>
      <c r="C332" s="101"/>
    </row>
    <row r="333" ht="20" customHeight="1" spans="1:3">
      <c r="A333" s="98">
        <v>23402</v>
      </c>
      <c r="B333" s="129" t="s">
        <v>2361</v>
      </c>
      <c r="C333" s="101">
        <f>SUM(C334:C339)</f>
        <v>0</v>
      </c>
    </row>
    <row r="334" ht="20" customHeight="1" spans="1:3">
      <c r="A334" s="98">
        <v>2340201</v>
      </c>
      <c r="B334" s="98" t="s">
        <v>1617</v>
      </c>
      <c r="C334" s="101"/>
    </row>
    <row r="335" ht="20" customHeight="1" spans="1:3">
      <c r="A335" s="98">
        <v>2340202</v>
      </c>
      <c r="B335" s="98" t="s">
        <v>1662</v>
      </c>
      <c r="C335" s="101"/>
    </row>
    <row r="336" ht="20" customHeight="1" spans="1:3">
      <c r="A336" s="98">
        <v>2340203</v>
      </c>
      <c r="B336" s="98" t="s">
        <v>2362</v>
      </c>
      <c r="C336" s="101"/>
    </row>
    <row r="337" ht="20" customHeight="1" spans="1:3">
      <c r="A337" s="98">
        <v>2340204</v>
      </c>
      <c r="B337" s="98" t="s">
        <v>2363</v>
      </c>
      <c r="C337" s="101"/>
    </row>
    <row r="338" ht="20" customHeight="1" spans="1:3">
      <c r="A338" s="98">
        <v>2340205</v>
      </c>
      <c r="B338" s="98" t="s">
        <v>2364</v>
      </c>
      <c r="C338" s="101"/>
    </row>
    <row r="339" ht="20" customHeight="1" spans="1:3">
      <c r="A339" s="98">
        <v>2340299</v>
      </c>
      <c r="B339" s="98" t="s">
        <v>2365</v>
      </c>
      <c r="C339" s="101"/>
    </row>
  </sheetData>
  <mergeCells count="2">
    <mergeCell ref="A2:C2"/>
    <mergeCell ref="B3:C3"/>
  </mergeCells>
  <dataValidations count="1">
    <dataValidation type="decimal" operator="between" allowBlank="1" showInputMessage="1" showErrorMessage="1" sqref="C5:C339">
      <formula1>-99999999999999</formula1>
      <formula2>99999999999999</formula2>
    </dataValidation>
  </dataValidations>
  <pageMargins left="0.751388888888889" right="0.751388888888889" top="1" bottom="1" header="0.5" footer="0.5"/>
  <pageSetup paperSize="9"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9"/>
  <sheetViews>
    <sheetView view="pageBreakPreview" zoomScaleNormal="100" workbookViewId="0">
      <selection activeCell="H294" sqref="H294"/>
    </sheetView>
  </sheetViews>
  <sheetFormatPr defaultColWidth="9.15" defaultRowHeight="14.25" outlineLevelCol="2"/>
  <cols>
    <col min="1" max="1" width="9.15" style="22"/>
    <col min="2" max="2" width="54.75" style="22" customWidth="1"/>
    <col min="3" max="3" width="23.375" style="23" customWidth="1"/>
    <col min="4" max="257" width="9.15" style="22" customWidth="1"/>
    <col min="258" max="16384" width="9.15" style="22"/>
  </cols>
  <sheetData>
    <row r="1" s="22" customFormat="1" ht="20" customHeight="1" spans="1:3">
      <c r="A1" s="22" t="s">
        <v>33</v>
      </c>
      <c r="C1" s="23"/>
    </row>
    <row r="2" s="22" customFormat="1" ht="30" customHeight="1" spans="1:3">
      <c r="A2" s="128" t="s">
        <v>34</v>
      </c>
      <c r="B2" s="128"/>
      <c r="C2" s="128"/>
    </row>
    <row r="3" s="22" customFormat="1" ht="20" customHeight="1" spans="2:3">
      <c r="B3" s="26" t="s">
        <v>112</v>
      </c>
      <c r="C3" s="27"/>
    </row>
    <row r="4" s="127" customFormat="1" ht="20" customHeight="1" spans="1:3">
      <c r="A4" s="97" t="s">
        <v>113</v>
      </c>
      <c r="B4" s="97" t="s">
        <v>114</v>
      </c>
      <c r="C4" s="97" t="s">
        <v>115</v>
      </c>
    </row>
    <row r="5" s="127" customFormat="1" ht="20" customHeight="1" spans="1:3">
      <c r="A5" s="129"/>
      <c r="B5" s="97" t="s">
        <v>2090</v>
      </c>
      <c r="C5" s="99">
        <f>SUM(C6,C13,C28,C44,C49,C56,C72,C133,C172,C222,C232,C236,C240,C244,C248,C253,C285,C302,C319)</f>
        <v>173658</v>
      </c>
    </row>
    <row r="6" s="127" customFormat="1" ht="20" customHeight="1" spans="1:3">
      <c r="A6" s="98">
        <v>205</v>
      </c>
      <c r="B6" s="129" t="s">
        <v>1050</v>
      </c>
      <c r="C6" s="101">
        <f>C7</f>
        <v>0</v>
      </c>
    </row>
    <row r="7" s="127" customFormat="1" ht="20" customHeight="1" spans="1:3">
      <c r="A7" s="98">
        <v>20598</v>
      </c>
      <c r="B7" s="129" t="s">
        <v>2072</v>
      </c>
      <c r="C7" s="101">
        <f>SUM(C8:C12)</f>
        <v>0</v>
      </c>
    </row>
    <row r="8" s="127" customFormat="1" ht="20" customHeight="1" spans="1:3">
      <c r="A8" s="98">
        <v>2059801</v>
      </c>
      <c r="B8" s="98" t="s">
        <v>2091</v>
      </c>
      <c r="C8" s="101"/>
    </row>
    <row r="9" s="127" customFormat="1" ht="20" customHeight="1" spans="1:3">
      <c r="A9" s="98">
        <v>2059802</v>
      </c>
      <c r="B9" s="98" t="s">
        <v>1058</v>
      </c>
      <c r="C9" s="101"/>
    </row>
    <row r="10" s="127" customFormat="1" ht="20" customHeight="1" spans="1:3">
      <c r="A10" s="98">
        <v>2059803</v>
      </c>
      <c r="B10" s="98" t="s">
        <v>2092</v>
      </c>
      <c r="C10" s="101"/>
    </row>
    <row r="11" s="127" customFormat="1" ht="20" customHeight="1" spans="1:3">
      <c r="A11" s="98">
        <v>2059804</v>
      </c>
      <c r="B11" s="98" t="s">
        <v>2093</v>
      </c>
      <c r="C11" s="101"/>
    </row>
    <row r="12" s="127" customFormat="1" ht="20" customHeight="1" spans="1:3">
      <c r="A12" s="98">
        <v>2059899</v>
      </c>
      <c r="B12" s="98" t="s">
        <v>2094</v>
      </c>
      <c r="C12" s="101"/>
    </row>
    <row r="13" s="127" customFormat="1" ht="20" customHeight="1" spans="1:3">
      <c r="A13" s="98">
        <v>206</v>
      </c>
      <c r="B13" s="100" t="s">
        <v>1099</v>
      </c>
      <c r="C13" s="101">
        <f>C14+C21</f>
        <v>0</v>
      </c>
    </row>
    <row r="14" s="127" customFormat="1" ht="20" customHeight="1" spans="1:3">
      <c r="A14" s="98">
        <v>20610</v>
      </c>
      <c r="B14" s="100" t="s">
        <v>2095</v>
      </c>
      <c r="C14" s="101">
        <f>SUM(C15:C20)</f>
        <v>0</v>
      </c>
    </row>
    <row r="15" s="127" customFormat="1" ht="20" customHeight="1" spans="1:3">
      <c r="A15" s="98">
        <v>2061001</v>
      </c>
      <c r="B15" s="102" t="s">
        <v>2096</v>
      </c>
      <c r="C15" s="101"/>
    </row>
    <row r="16" s="127" customFormat="1" ht="20" customHeight="1" spans="1:3">
      <c r="A16" s="98">
        <v>2061002</v>
      </c>
      <c r="B16" s="102" t="s">
        <v>2097</v>
      </c>
      <c r="C16" s="101"/>
    </row>
    <row r="17" s="127" customFormat="1" ht="20" customHeight="1" spans="1:3">
      <c r="A17" s="98">
        <v>2061003</v>
      </c>
      <c r="B17" s="102" t="s">
        <v>2098</v>
      </c>
      <c r="C17" s="101"/>
    </row>
    <row r="18" s="127" customFormat="1" ht="20" customHeight="1" spans="1:3">
      <c r="A18" s="98">
        <v>2061004</v>
      </c>
      <c r="B18" s="102" t="s">
        <v>2099</v>
      </c>
      <c r="C18" s="101"/>
    </row>
    <row r="19" s="127" customFormat="1" ht="20" customHeight="1" spans="1:3">
      <c r="A19" s="98">
        <v>2061005</v>
      </c>
      <c r="B19" s="102" t="s">
        <v>2100</v>
      </c>
      <c r="C19" s="101"/>
    </row>
    <row r="20" s="127" customFormat="1" ht="20" customHeight="1" spans="1:3">
      <c r="A20" s="98">
        <v>2061099</v>
      </c>
      <c r="B20" s="102" t="s">
        <v>2101</v>
      </c>
      <c r="C20" s="101"/>
    </row>
    <row r="21" s="127" customFormat="1" ht="20" customHeight="1" spans="1:3">
      <c r="A21" s="98">
        <v>20698</v>
      </c>
      <c r="B21" s="100" t="s">
        <v>2072</v>
      </c>
      <c r="C21" s="101">
        <f>SUM(C22:C27)</f>
        <v>0</v>
      </c>
    </row>
    <row r="22" s="127" customFormat="1" ht="20" customHeight="1" spans="1:3">
      <c r="A22" s="98">
        <v>2069801</v>
      </c>
      <c r="B22" s="102" t="s">
        <v>2102</v>
      </c>
      <c r="C22" s="101"/>
    </row>
    <row r="23" s="127" customFormat="1" ht="20" customHeight="1" spans="1:3">
      <c r="A23" s="98">
        <v>2069802</v>
      </c>
      <c r="B23" s="102" t="s">
        <v>2103</v>
      </c>
      <c r="C23" s="101"/>
    </row>
    <row r="24" s="127" customFormat="1" ht="20" customHeight="1" spans="1:3">
      <c r="A24" s="98">
        <v>2069803</v>
      </c>
      <c r="B24" s="102" t="s">
        <v>2104</v>
      </c>
      <c r="C24" s="101"/>
    </row>
    <row r="25" s="127" customFormat="1" ht="20" customHeight="1" spans="1:3">
      <c r="A25" s="98">
        <v>2069804</v>
      </c>
      <c r="B25" s="102" t="s">
        <v>2105</v>
      </c>
      <c r="C25" s="101"/>
    </row>
    <row r="26" s="127" customFormat="1" ht="20" customHeight="1" spans="1:3">
      <c r="A26" s="98">
        <v>2069805</v>
      </c>
      <c r="B26" s="102" t="s">
        <v>2106</v>
      </c>
      <c r="C26" s="101"/>
    </row>
    <row r="27" s="127" customFormat="1" ht="20" customHeight="1" spans="1:3">
      <c r="A27" s="98">
        <v>2069899</v>
      </c>
      <c r="B27" s="102" t="s">
        <v>2107</v>
      </c>
      <c r="C27" s="101"/>
    </row>
    <row r="28" s="127" customFormat="1" ht="20" customHeight="1" spans="1:3">
      <c r="A28" s="98">
        <v>207</v>
      </c>
      <c r="B28" s="100" t="s">
        <v>1148</v>
      </c>
      <c r="C28" s="101">
        <f>SUM(C29,C35,C41)</f>
        <v>2</v>
      </c>
    </row>
    <row r="29" s="127" customFormat="1" ht="20" customHeight="1" spans="1:3">
      <c r="A29" s="98">
        <v>20707</v>
      </c>
      <c r="B29" s="100" t="s">
        <v>2108</v>
      </c>
      <c r="C29" s="101">
        <f>SUM(C30:C34)</f>
        <v>2</v>
      </c>
    </row>
    <row r="30" s="127" customFormat="1" ht="20" customHeight="1" spans="1:3">
      <c r="A30" s="98">
        <v>2070701</v>
      </c>
      <c r="B30" s="102" t="s">
        <v>2109</v>
      </c>
      <c r="C30" s="101"/>
    </row>
    <row r="31" s="127" customFormat="1" ht="20" customHeight="1" spans="1:3">
      <c r="A31" s="98">
        <v>2070702</v>
      </c>
      <c r="B31" s="102" t="s">
        <v>2110</v>
      </c>
      <c r="C31" s="101"/>
    </row>
    <row r="32" s="127" customFormat="1" ht="20" customHeight="1" spans="1:3">
      <c r="A32" s="98">
        <v>2070703</v>
      </c>
      <c r="B32" s="102" t="s">
        <v>2111</v>
      </c>
      <c r="C32" s="101"/>
    </row>
    <row r="33" s="127" customFormat="1" ht="20" customHeight="1" spans="1:3">
      <c r="A33" s="98">
        <v>2070704</v>
      </c>
      <c r="B33" s="102" t="s">
        <v>2112</v>
      </c>
      <c r="C33" s="101"/>
    </row>
    <row r="34" s="127" customFormat="1" ht="20" customHeight="1" spans="1:3">
      <c r="A34" s="98">
        <v>2070799</v>
      </c>
      <c r="B34" s="102" t="s">
        <v>2113</v>
      </c>
      <c r="C34" s="101">
        <v>2</v>
      </c>
    </row>
    <row r="35" s="127" customFormat="1" ht="20" customHeight="1" spans="1:3">
      <c r="A35" s="98">
        <v>20709</v>
      </c>
      <c r="B35" s="100" t="s">
        <v>2114</v>
      </c>
      <c r="C35" s="101">
        <f>SUM(C36:C40)</f>
        <v>0</v>
      </c>
    </row>
    <row r="36" s="127" customFormat="1" ht="20" customHeight="1" spans="1:3">
      <c r="A36" s="98">
        <v>2070901</v>
      </c>
      <c r="B36" s="102" t="s">
        <v>2115</v>
      </c>
      <c r="C36" s="101"/>
    </row>
    <row r="37" s="127" customFormat="1" ht="20" customHeight="1" spans="1:3">
      <c r="A37" s="98">
        <v>2070902</v>
      </c>
      <c r="B37" s="102" t="s">
        <v>2116</v>
      </c>
      <c r="C37" s="101"/>
    </row>
    <row r="38" s="127" customFormat="1" ht="20" customHeight="1" spans="1:3">
      <c r="A38" s="98">
        <v>2070903</v>
      </c>
      <c r="B38" s="102" t="s">
        <v>2117</v>
      </c>
      <c r="C38" s="101"/>
    </row>
    <row r="39" s="127" customFormat="1" ht="20" customHeight="1" spans="1:3">
      <c r="A39" s="98">
        <v>2070904</v>
      </c>
      <c r="B39" s="102" t="s">
        <v>2118</v>
      </c>
      <c r="C39" s="101"/>
    </row>
    <row r="40" s="127" customFormat="1" ht="20" customHeight="1" spans="1:3">
      <c r="A40" s="98">
        <v>2070999</v>
      </c>
      <c r="B40" s="102" t="s">
        <v>2119</v>
      </c>
      <c r="C40" s="101"/>
    </row>
    <row r="41" s="127" customFormat="1" ht="20" customHeight="1" spans="1:3">
      <c r="A41" s="98">
        <v>20710</v>
      </c>
      <c r="B41" s="100" t="s">
        <v>2120</v>
      </c>
      <c r="C41" s="101">
        <f>SUM(C42:C43)</f>
        <v>0</v>
      </c>
    </row>
    <row r="42" s="127" customFormat="1" ht="20" customHeight="1" spans="1:3">
      <c r="A42" s="98">
        <v>2071001</v>
      </c>
      <c r="B42" s="102" t="s">
        <v>2121</v>
      </c>
      <c r="C42" s="101"/>
    </row>
    <row r="43" s="127" customFormat="1" ht="20" customHeight="1" spans="1:3">
      <c r="A43" s="98">
        <v>2071099</v>
      </c>
      <c r="B43" s="102" t="s">
        <v>2122</v>
      </c>
      <c r="C43" s="101"/>
    </row>
    <row r="44" s="127" customFormat="1" ht="20" customHeight="1" spans="1:3">
      <c r="A44" s="98">
        <v>208</v>
      </c>
      <c r="B44" s="129" t="s">
        <v>1190</v>
      </c>
      <c r="C44" s="101">
        <f>C45</f>
        <v>0</v>
      </c>
    </row>
    <row r="45" s="127" customFormat="1" ht="20" customHeight="1" spans="1:3">
      <c r="A45" s="98">
        <v>20898</v>
      </c>
      <c r="B45" s="129" t="s">
        <v>2072</v>
      </c>
      <c r="C45" s="101">
        <f>SUM(C46:C48)</f>
        <v>0</v>
      </c>
    </row>
    <row r="46" s="127" customFormat="1" ht="20" customHeight="1" spans="1:3">
      <c r="A46" s="98">
        <v>2089801</v>
      </c>
      <c r="B46" s="98" t="s">
        <v>2123</v>
      </c>
      <c r="C46" s="101"/>
    </row>
    <row r="47" s="127" customFormat="1" ht="20" customHeight="1" spans="1:3">
      <c r="A47" s="98">
        <v>2089802</v>
      </c>
      <c r="B47" s="98" t="s">
        <v>2124</v>
      </c>
      <c r="C47" s="101"/>
    </row>
    <row r="48" s="127" customFormat="1" ht="20" customHeight="1" spans="1:3">
      <c r="A48" s="98">
        <v>2089899</v>
      </c>
      <c r="B48" s="98" t="s">
        <v>2125</v>
      </c>
      <c r="C48" s="101"/>
    </row>
    <row r="49" s="127" customFormat="1" ht="20" customHeight="1" spans="1:3">
      <c r="A49" s="98">
        <v>210</v>
      </c>
      <c r="B49" s="129" t="s">
        <v>1299</v>
      </c>
      <c r="C49" s="101">
        <f>C50</f>
        <v>0</v>
      </c>
    </row>
    <row r="50" s="127" customFormat="1" ht="20" customHeight="1" spans="1:3">
      <c r="A50" s="98">
        <v>21098</v>
      </c>
      <c r="B50" s="129" t="s">
        <v>2072</v>
      </c>
      <c r="C50" s="101">
        <f>SUM(C51:C55)</f>
        <v>0</v>
      </c>
    </row>
    <row r="51" s="127" customFormat="1" ht="20" customHeight="1" spans="1:3">
      <c r="A51" s="98">
        <v>2109801</v>
      </c>
      <c r="B51" s="98" t="s">
        <v>2126</v>
      </c>
      <c r="C51" s="101"/>
    </row>
    <row r="52" s="127" customFormat="1" ht="20" customHeight="1" spans="1:3">
      <c r="A52" s="98">
        <v>2109802</v>
      </c>
      <c r="B52" s="98" t="s">
        <v>2127</v>
      </c>
      <c r="C52" s="101"/>
    </row>
    <row r="53" s="127" customFormat="1" ht="20" customHeight="1" spans="1:3">
      <c r="A53" s="98">
        <v>2109803</v>
      </c>
      <c r="B53" s="98" t="s">
        <v>2128</v>
      </c>
      <c r="C53" s="101"/>
    </row>
    <row r="54" s="127" customFormat="1" ht="20" customHeight="1" spans="1:3">
      <c r="A54" s="98">
        <v>2109804</v>
      </c>
      <c r="B54" s="98" t="s">
        <v>2129</v>
      </c>
      <c r="C54" s="101"/>
    </row>
    <row r="55" s="127" customFormat="1" ht="20" customHeight="1" spans="1:3">
      <c r="A55" s="98">
        <v>2109899</v>
      </c>
      <c r="B55" s="98" t="s">
        <v>2130</v>
      </c>
      <c r="C55" s="101"/>
    </row>
    <row r="56" s="127" customFormat="1" ht="20" customHeight="1" spans="1:3">
      <c r="A56" s="98">
        <v>211</v>
      </c>
      <c r="B56" s="100" t="s">
        <v>1366</v>
      </c>
      <c r="C56" s="101">
        <f>SUM(C57,C62,C67)</f>
        <v>0</v>
      </c>
    </row>
    <row r="57" s="127" customFormat="1" ht="20" customHeight="1" spans="1:3">
      <c r="A57" s="98">
        <v>21160</v>
      </c>
      <c r="B57" s="100" t="s">
        <v>2131</v>
      </c>
      <c r="C57" s="101">
        <f>SUM(C58:C61)</f>
        <v>0</v>
      </c>
    </row>
    <row r="58" s="127" customFormat="1" ht="20" customHeight="1" spans="1:3">
      <c r="A58" s="98">
        <v>2116001</v>
      </c>
      <c r="B58" s="102" t="s">
        <v>2132</v>
      </c>
      <c r="C58" s="101"/>
    </row>
    <row r="59" s="127" customFormat="1" ht="20" customHeight="1" spans="1:3">
      <c r="A59" s="98">
        <v>2116002</v>
      </c>
      <c r="B59" s="102" t="s">
        <v>2133</v>
      </c>
      <c r="C59" s="101"/>
    </row>
    <row r="60" s="127" customFormat="1" ht="20" customHeight="1" spans="1:3">
      <c r="A60" s="98">
        <v>2116003</v>
      </c>
      <c r="B60" s="102" t="s">
        <v>2134</v>
      </c>
      <c r="C60" s="101"/>
    </row>
    <row r="61" s="127" customFormat="1" ht="20" customHeight="1" spans="1:3">
      <c r="A61" s="98">
        <v>2116099</v>
      </c>
      <c r="B61" s="102" t="s">
        <v>2135</v>
      </c>
      <c r="C61" s="101"/>
    </row>
    <row r="62" s="127" customFormat="1" ht="20" customHeight="1" spans="1:3">
      <c r="A62" s="98">
        <v>21161</v>
      </c>
      <c r="B62" s="100" t="s">
        <v>2136</v>
      </c>
      <c r="C62" s="101">
        <f>SUM(C63:C66)</f>
        <v>0</v>
      </c>
    </row>
    <row r="63" s="127" customFormat="1" ht="20" customHeight="1" spans="1:3">
      <c r="A63" s="98">
        <v>2116101</v>
      </c>
      <c r="B63" s="102" t="s">
        <v>2137</v>
      </c>
      <c r="C63" s="101"/>
    </row>
    <row r="64" s="127" customFormat="1" ht="20" customHeight="1" spans="1:3">
      <c r="A64" s="98">
        <v>2116102</v>
      </c>
      <c r="B64" s="102" t="s">
        <v>2138</v>
      </c>
      <c r="C64" s="101"/>
    </row>
    <row r="65" s="127" customFormat="1" ht="20" customHeight="1" spans="1:3">
      <c r="A65" s="98">
        <v>2116103</v>
      </c>
      <c r="B65" s="102" t="s">
        <v>2139</v>
      </c>
      <c r="C65" s="101"/>
    </row>
    <row r="66" s="127" customFormat="1" ht="20" customHeight="1" spans="1:3">
      <c r="A66" s="98">
        <v>2116104</v>
      </c>
      <c r="B66" s="102" t="s">
        <v>2140</v>
      </c>
      <c r="C66" s="101"/>
    </row>
    <row r="67" s="127" customFormat="1" ht="20" customHeight="1" spans="1:3">
      <c r="A67" s="98">
        <v>21198</v>
      </c>
      <c r="B67" s="100" t="s">
        <v>2072</v>
      </c>
      <c r="C67" s="101">
        <f>SUM(C68:C71)</f>
        <v>0</v>
      </c>
    </row>
    <row r="68" s="127" customFormat="1" ht="20" customHeight="1" spans="1:3">
      <c r="A68" s="98">
        <v>2119801</v>
      </c>
      <c r="B68" s="102" t="s">
        <v>2141</v>
      </c>
      <c r="C68" s="101"/>
    </row>
    <row r="69" s="127" customFormat="1" ht="20" customHeight="1" spans="1:3">
      <c r="A69" s="98">
        <v>2119802</v>
      </c>
      <c r="B69" s="102" t="s">
        <v>2142</v>
      </c>
      <c r="C69" s="101"/>
    </row>
    <row r="70" s="127" customFormat="1" ht="20" customHeight="1" spans="1:3">
      <c r="A70" s="98">
        <v>2119803</v>
      </c>
      <c r="B70" s="102" t="s">
        <v>2143</v>
      </c>
      <c r="C70" s="101"/>
    </row>
    <row r="71" s="127" customFormat="1" ht="20" customHeight="1" spans="1:3">
      <c r="A71" s="98">
        <v>2119899</v>
      </c>
      <c r="B71" s="102" t="s">
        <v>2144</v>
      </c>
      <c r="C71" s="101"/>
    </row>
    <row r="72" s="127" customFormat="1" ht="20" customHeight="1" spans="1:3">
      <c r="A72" s="98">
        <v>212</v>
      </c>
      <c r="B72" s="100" t="s">
        <v>1429</v>
      </c>
      <c r="C72" s="101">
        <f>SUM(C73,C89,C93:C94,C100,C104,C108,C112,C118,C121,C130)</f>
        <v>130306</v>
      </c>
    </row>
    <row r="73" s="127" customFormat="1" ht="20" customHeight="1" spans="1:3">
      <c r="A73" s="98">
        <v>21208</v>
      </c>
      <c r="B73" s="100" t="s">
        <v>2145</v>
      </c>
      <c r="C73" s="101">
        <f>SUM(C74:C88)</f>
        <v>127291</v>
      </c>
    </row>
    <row r="74" s="127" customFormat="1" ht="20" customHeight="1" spans="1:3">
      <c r="A74" s="98">
        <v>2120801</v>
      </c>
      <c r="B74" s="102" t="s">
        <v>2146</v>
      </c>
      <c r="C74" s="101">
        <v>5574</v>
      </c>
    </row>
    <row r="75" s="127" customFormat="1" ht="20" customHeight="1" spans="1:3">
      <c r="A75" s="98">
        <v>2120802</v>
      </c>
      <c r="B75" s="102" t="s">
        <v>2147</v>
      </c>
      <c r="C75" s="101">
        <v>108467</v>
      </c>
    </row>
    <row r="76" s="127" customFormat="1" ht="20" customHeight="1" spans="1:3">
      <c r="A76" s="98">
        <v>2120803</v>
      </c>
      <c r="B76" s="102" t="s">
        <v>2148</v>
      </c>
      <c r="C76" s="101">
        <v>1743</v>
      </c>
    </row>
    <row r="77" s="127" customFormat="1" ht="20" customHeight="1" spans="1:3">
      <c r="A77" s="98">
        <v>2120804</v>
      </c>
      <c r="B77" s="102" t="s">
        <v>2149</v>
      </c>
      <c r="C77" s="101">
        <v>5229</v>
      </c>
    </row>
    <row r="78" s="127" customFormat="1" ht="20" customHeight="1" spans="1:3">
      <c r="A78" s="98">
        <v>2120805</v>
      </c>
      <c r="B78" s="102" t="s">
        <v>2150</v>
      </c>
      <c r="C78" s="101">
        <v>24</v>
      </c>
    </row>
    <row r="79" s="127" customFormat="1" ht="20" customHeight="1" spans="1:3">
      <c r="A79" s="98">
        <v>2120806</v>
      </c>
      <c r="B79" s="102" t="s">
        <v>2151</v>
      </c>
      <c r="C79" s="101">
        <v>2</v>
      </c>
    </row>
    <row r="80" s="127" customFormat="1" ht="20" customHeight="1" spans="1:3">
      <c r="A80" s="98">
        <v>2120807</v>
      </c>
      <c r="B80" s="102" t="s">
        <v>2152</v>
      </c>
      <c r="C80" s="101"/>
    </row>
    <row r="81" s="127" customFormat="1" ht="20" customHeight="1" spans="1:3">
      <c r="A81" s="98">
        <v>2120809</v>
      </c>
      <c r="B81" s="102" t="s">
        <v>2153</v>
      </c>
      <c r="C81" s="101"/>
    </row>
    <row r="82" s="127" customFormat="1" ht="20" customHeight="1" spans="1:3">
      <c r="A82" s="98">
        <v>2120810</v>
      </c>
      <c r="B82" s="102" t="s">
        <v>2154</v>
      </c>
      <c r="C82" s="101"/>
    </row>
    <row r="83" s="127" customFormat="1" ht="20" customHeight="1" spans="1:3">
      <c r="A83" s="98">
        <v>2120811</v>
      </c>
      <c r="B83" s="102" t="s">
        <v>2155</v>
      </c>
      <c r="C83" s="101"/>
    </row>
    <row r="84" s="127" customFormat="1" ht="20" customHeight="1" spans="1:3">
      <c r="A84" s="98">
        <v>2120813</v>
      </c>
      <c r="B84" s="102" t="s">
        <v>1719</v>
      </c>
      <c r="C84" s="101"/>
    </row>
    <row r="85" s="127" customFormat="1" ht="20" customHeight="1" spans="1:3">
      <c r="A85" s="98">
        <v>2120814</v>
      </c>
      <c r="B85" s="102" t="s">
        <v>2156</v>
      </c>
      <c r="C85" s="101">
        <v>2864</v>
      </c>
    </row>
    <row r="86" s="127" customFormat="1" ht="20" customHeight="1" spans="1:3">
      <c r="A86" s="98">
        <v>2120815</v>
      </c>
      <c r="B86" s="102" t="s">
        <v>2157</v>
      </c>
      <c r="C86" s="101">
        <v>701</v>
      </c>
    </row>
    <row r="87" s="127" customFormat="1" ht="20" customHeight="1" spans="1:3">
      <c r="A87" s="98">
        <v>2120816</v>
      </c>
      <c r="B87" s="102" t="s">
        <v>2158</v>
      </c>
      <c r="C87" s="101">
        <v>312</v>
      </c>
    </row>
    <row r="88" s="127" customFormat="1" ht="20" customHeight="1" spans="1:3">
      <c r="A88" s="98">
        <v>2120899</v>
      </c>
      <c r="B88" s="102" t="s">
        <v>2159</v>
      </c>
      <c r="C88" s="101">
        <v>2375</v>
      </c>
    </row>
    <row r="89" s="127" customFormat="1" ht="20" customHeight="1" spans="1:3">
      <c r="A89" s="98">
        <v>21210</v>
      </c>
      <c r="B89" s="100" t="s">
        <v>2160</v>
      </c>
      <c r="C89" s="101">
        <f>SUM(C90:C92)</f>
        <v>0</v>
      </c>
    </row>
    <row r="90" s="127" customFormat="1" ht="20" customHeight="1" spans="1:3">
      <c r="A90" s="98">
        <v>2121001</v>
      </c>
      <c r="B90" s="102" t="s">
        <v>2146</v>
      </c>
      <c r="C90" s="101"/>
    </row>
    <row r="91" s="127" customFormat="1" ht="20" customHeight="1" spans="1:3">
      <c r="A91" s="98">
        <v>2121002</v>
      </c>
      <c r="B91" s="102" t="s">
        <v>2147</v>
      </c>
      <c r="C91" s="101"/>
    </row>
    <row r="92" s="127" customFormat="1" ht="20" customHeight="1" spans="1:3">
      <c r="A92" s="98">
        <v>2121099</v>
      </c>
      <c r="B92" s="102" t="s">
        <v>2161</v>
      </c>
      <c r="C92" s="101"/>
    </row>
    <row r="93" s="127" customFormat="1" ht="20" customHeight="1" spans="1:3">
      <c r="A93" s="98">
        <v>21211</v>
      </c>
      <c r="B93" s="100" t="s">
        <v>2162</v>
      </c>
      <c r="C93" s="101"/>
    </row>
    <row r="94" s="127" customFormat="1" ht="20" customHeight="1" spans="1:3">
      <c r="A94" s="98">
        <v>21213</v>
      </c>
      <c r="B94" s="100" t="s">
        <v>2070</v>
      </c>
      <c r="C94" s="101">
        <f>SUM(C95:C99)</f>
        <v>311</v>
      </c>
    </row>
    <row r="95" s="127" customFormat="1" ht="20" customHeight="1" spans="1:3">
      <c r="A95" s="98">
        <v>2121301</v>
      </c>
      <c r="B95" s="102" t="s">
        <v>2163</v>
      </c>
      <c r="C95" s="101">
        <v>311</v>
      </c>
    </row>
    <row r="96" s="127" customFormat="1" ht="20" customHeight="1" spans="1:3">
      <c r="A96" s="98">
        <v>2121302</v>
      </c>
      <c r="B96" s="102" t="s">
        <v>2164</v>
      </c>
      <c r="C96" s="101"/>
    </row>
    <row r="97" s="127" customFormat="1" ht="20" customHeight="1" spans="1:3">
      <c r="A97" s="98">
        <v>2121303</v>
      </c>
      <c r="B97" s="102" t="s">
        <v>2165</v>
      </c>
      <c r="C97" s="101"/>
    </row>
    <row r="98" s="127" customFormat="1" ht="20" customHeight="1" spans="1:3">
      <c r="A98" s="98">
        <v>2121304</v>
      </c>
      <c r="B98" s="102" t="s">
        <v>2166</v>
      </c>
      <c r="C98" s="101"/>
    </row>
    <row r="99" s="127" customFormat="1" ht="20" customHeight="1" spans="1:3">
      <c r="A99" s="98">
        <v>2121399</v>
      </c>
      <c r="B99" s="102" t="s">
        <v>2167</v>
      </c>
      <c r="C99" s="101"/>
    </row>
    <row r="100" s="127" customFormat="1" ht="20" customHeight="1" spans="1:3">
      <c r="A100" s="98">
        <v>21214</v>
      </c>
      <c r="B100" s="100" t="s">
        <v>2071</v>
      </c>
      <c r="C100" s="101">
        <f>SUM(C101:C103)</f>
        <v>4</v>
      </c>
    </row>
    <row r="101" s="127" customFormat="1" ht="20" customHeight="1" spans="1:3">
      <c r="A101" s="98">
        <v>2121401</v>
      </c>
      <c r="B101" s="102" t="s">
        <v>2168</v>
      </c>
      <c r="C101" s="101">
        <v>4</v>
      </c>
    </row>
    <row r="102" s="127" customFormat="1" ht="20" customHeight="1" spans="1:3">
      <c r="A102" s="98">
        <v>2121402</v>
      </c>
      <c r="B102" s="102" t="s">
        <v>2169</v>
      </c>
      <c r="C102" s="101"/>
    </row>
    <row r="103" s="127" customFormat="1" ht="20" customHeight="1" spans="1:3">
      <c r="A103" s="98">
        <v>2121499</v>
      </c>
      <c r="B103" s="102" t="s">
        <v>2170</v>
      </c>
      <c r="C103" s="101"/>
    </row>
    <row r="104" s="127" customFormat="1" ht="20" customHeight="1" spans="1:3">
      <c r="A104" s="98">
        <v>21215</v>
      </c>
      <c r="B104" s="100" t="s">
        <v>2171</v>
      </c>
      <c r="C104" s="101">
        <f>SUM(C105:C107)</f>
        <v>0</v>
      </c>
    </row>
    <row r="105" s="127" customFormat="1" ht="20" customHeight="1" spans="1:3">
      <c r="A105" s="98">
        <v>2121501</v>
      </c>
      <c r="B105" s="102" t="s">
        <v>2172</v>
      </c>
      <c r="C105" s="101"/>
    </row>
    <row r="106" s="127" customFormat="1" ht="20" customHeight="1" spans="1:3">
      <c r="A106" s="98">
        <v>2121502</v>
      </c>
      <c r="B106" s="102" t="s">
        <v>2173</v>
      </c>
      <c r="C106" s="101"/>
    </row>
    <row r="107" s="127" customFormat="1" ht="20" customHeight="1" spans="1:3">
      <c r="A107" s="98">
        <v>2121599</v>
      </c>
      <c r="B107" s="102" t="s">
        <v>2174</v>
      </c>
      <c r="C107" s="101"/>
    </row>
    <row r="108" s="127" customFormat="1" ht="20" customHeight="1" spans="1:3">
      <c r="A108" s="98">
        <v>21216</v>
      </c>
      <c r="B108" s="100" t="s">
        <v>2175</v>
      </c>
      <c r="C108" s="101">
        <f>SUM(C109:C111)</f>
        <v>0</v>
      </c>
    </row>
    <row r="109" s="127" customFormat="1" ht="20" customHeight="1" spans="1:3">
      <c r="A109" s="98">
        <v>2121601</v>
      </c>
      <c r="B109" s="102" t="s">
        <v>2172</v>
      </c>
      <c r="C109" s="101"/>
    </row>
    <row r="110" s="127" customFormat="1" ht="20" customHeight="1" spans="1:3">
      <c r="A110" s="98">
        <v>2121602</v>
      </c>
      <c r="B110" s="102" t="s">
        <v>2173</v>
      </c>
      <c r="C110" s="101"/>
    </row>
    <row r="111" s="127" customFormat="1" ht="20" customHeight="1" spans="1:3">
      <c r="A111" s="98">
        <v>2121699</v>
      </c>
      <c r="B111" s="102" t="s">
        <v>2176</v>
      </c>
      <c r="C111" s="101"/>
    </row>
    <row r="112" s="127" customFormat="1" ht="20" customHeight="1" spans="1:3">
      <c r="A112" s="98">
        <v>21217</v>
      </c>
      <c r="B112" s="100" t="s">
        <v>2177</v>
      </c>
      <c r="C112" s="101">
        <f>SUM(C113:C117)</f>
        <v>0</v>
      </c>
    </row>
    <row r="113" s="127" customFormat="1" ht="20" customHeight="1" spans="1:3">
      <c r="A113" s="98">
        <v>2121701</v>
      </c>
      <c r="B113" s="102" t="s">
        <v>2178</v>
      </c>
      <c r="C113" s="101"/>
    </row>
    <row r="114" s="127" customFormat="1" ht="20" customHeight="1" spans="1:3">
      <c r="A114" s="98">
        <v>2121702</v>
      </c>
      <c r="B114" s="102" t="s">
        <v>2179</v>
      </c>
      <c r="C114" s="101"/>
    </row>
    <row r="115" s="127" customFormat="1" ht="20" customHeight="1" spans="1:3">
      <c r="A115" s="98">
        <v>2121703</v>
      </c>
      <c r="B115" s="102" t="s">
        <v>2180</v>
      </c>
      <c r="C115" s="101"/>
    </row>
    <row r="116" s="127" customFormat="1" ht="20" customHeight="1" spans="1:3">
      <c r="A116" s="98">
        <v>2121704</v>
      </c>
      <c r="B116" s="102" t="s">
        <v>2181</v>
      </c>
      <c r="C116" s="101"/>
    </row>
    <row r="117" s="127" customFormat="1" ht="20" customHeight="1" spans="1:3">
      <c r="A117" s="98">
        <v>2121799</v>
      </c>
      <c r="B117" s="102" t="s">
        <v>2182</v>
      </c>
      <c r="C117" s="101"/>
    </row>
    <row r="118" s="127" customFormat="1" ht="20" customHeight="1" spans="1:3">
      <c r="A118" s="98">
        <v>21218</v>
      </c>
      <c r="B118" s="100" t="s">
        <v>2183</v>
      </c>
      <c r="C118" s="101">
        <f>SUM(C119:C120)</f>
        <v>0</v>
      </c>
    </row>
    <row r="119" s="127" customFormat="1" ht="20" customHeight="1" spans="1:3">
      <c r="A119" s="98">
        <v>2121801</v>
      </c>
      <c r="B119" s="102" t="s">
        <v>2184</v>
      </c>
      <c r="C119" s="101"/>
    </row>
    <row r="120" s="127" customFormat="1" ht="20" customHeight="1" spans="1:3">
      <c r="A120" s="98">
        <v>2121899</v>
      </c>
      <c r="B120" s="102" t="s">
        <v>2185</v>
      </c>
      <c r="C120" s="101"/>
    </row>
    <row r="121" s="127" customFormat="1" ht="20" customHeight="1" spans="1:3">
      <c r="A121" s="98">
        <v>21219</v>
      </c>
      <c r="B121" s="100" t="s">
        <v>2186</v>
      </c>
      <c r="C121" s="101">
        <f>SUM(C122:C129)</f>
        <v>0</v>
      </c>
    </row>
    <row r="122" s="127" customFormat="1" ht="20" customHeight="1" spans="1:3">
      <c r="A122" s="98">
        <v>2121901</v>
      </c>
      <c r="B122" s="102" t="s">
        <v>2172</v>
      </c>
      <c r="C122" s="101"/>
    </row>
    <row r="123" s="127" customFormat="1" ht="20" customHeight="1" spans="1:3">
      <c r="A123" s="98">
        <v>2121902</v>
      </c>
      <c r="B123" s="102" t="s">
        <v>2173</v>
      </c>
      <c r="C123" s="101"/>
    </row>
    <row r="124" s="127" customFormat="1" ht="20" customHeight="1" spans="1:3">
      <c r="A124" s="98">
        <v>2121903</v>
      </c>
      <c r="B124" s="102" t="s">
        <v>2187</v>
      </c>
      <c r="C124" s="101"/>
    </row>
    <row r="125" s="127" customFormat="1" ht="20" customHeight="1" spans="1:3">
      <c r="A125" s="98">
        <v>2121904</v>
      </c>
      <c r="B125" s="102" t="s">
        <v>2188</v>
      </c>
      <c r="C125" s="101"/>
    </row>
    <row r="126" s="127" customFormat="1" ht="20" customHeight="1" spans="1:3">
      <c r="A126" s="98">
        <v>2121905</v>
      </c>
      <c r="B126" s="102" t="s">
        <v>2189</v>
      </c>
      <c r="C126" s="101"/>
    </row>
    <row r="127" s="127" customFormat="1" ht="20" customHeight="1" spans="1:3">
      <c r="A127" s="98">
        <v>2121906</v>
      </c>
      <c r="B127" s="102" t="s">
        <v>2190</v>
      </c>
      <c r="C127" s="101"/>
    </row>
    <row r="128" s="127" customFormat="1" ht="20" customHeight="1" spans="1:3">
      <c r="A128" s="98">
        <v>2121907</v>
      </c>
      <c r="B128" s="102" t="s">
        <v>2191</v>
      </c>
      <c r="C128" s="101"/>
    </row>
    <row r="129" s="127" customFormat="1" ht="20" customHeight="1" spans="1:3">
      <c r="A129" s="98">
        <v>2121999</v>
      </c>
      <c r="B129" s="102" t="s">
        <v>2192</v>
      </c>
      <c r="C129" s="101"/>
    </row>
    <row r="130" s="127" customFormat="1" ht="20" customHeight="1" spans="1:3">
      <c r="A130" s="98">
        <v>21298</v>
      </c>
      <c r="B130" s="100" t="s">
        <v>2072</v>
      </c>
      <c r="C130" s="101">
        <f>SUM(C131:C132)</f>
        <v>2700</v>
      </c>
    </row>
    <row r="131" s="127" customFormat="1" ht="20" customHeight="1" spans="1:3">
      <c r="A131" s="98">
        <v>2129801</v>
      </c>
      <c r="B131" s="102" t="s">
        <v>2193</v>
      </c>
      <c r="C131" s="101"/>
    </row>
    <row r="132" s="127" customFormat="1" ht="20" customHeight="1" spans="1:3">
      <c r="A132" s="98">
        <v>2129899</v>
      </c>
      <c r="B132" s="102" t="s">
        <v>2194</v>
      </c>
      <c r="C132" s="101">
        <v>2700</v>
      </c>
    </row>
    <row r="133" s="127" customFormat="1" ht="20" customHeight="1" spans="1:3">
      <c r="A133" s="98">
        <v>213</v>
      </c>
      <c r="B133" s="100" t="s">
        <v>1449</v>
      </c>
      <c r="C133" s="101">
        <f>SUM(C134,C139,C144,C149,C152,C157,C161,C165,C168)</f>
        <v>1852</v>
      </c>
    </row>
    <row r="134" s="127" customFormat="1" ht="20" customHeight="1" spans="1:3">
      <c r="A134" s="98">
        <v>21366</v>
      </c>
      <c r="B134" s="100" t="s">
        <v>2195</v>
      </c>
      <c r="C134" s="101">
        <f>SUM(C135:C138)</f>
        <v>0</v>
      </c>
    </row>
    <row r="135" s="127" customFormat="1" ht="20" customHeight="1" spans="1:3">
      <c r="A135" s="98">
        <v>2136601</v>
      </c>
      <c r="B135" s="102" t="s">
        <v>2196</v>
      </c>
      <c r="C135" s="101"/>
    </row>
    <row r="136" s="127" customFormat="1" ht="20" customHeight="1" spans="1:3">
      <c r="A136" s="98">
        <v>2136602</v>
      </c>
      <c r="B136" s="102" t="s">
        <v>2197</v>
      </c>
      <c r="C136" s="101"/>
    </row>
    <row r="137" s="127" customFormat="1" ht="20" customHeight="1" spans="1:3">
      <c r="A137" s="98">
        <v>2136603</v>
      </c>
      <c r="B137" s="102" t="s">
        <v>2198</v>
      </c>
      <c r="C137" s="101"/>
    </row>
    <row r="138" s="127" customFormat="1" ht="20" customHeight="1" spans="1:3">
      <c r="A138" s="98">
        <v>2136699</v>
      </c>
      <c r="B138" s="102" t="s">
        <v>2199</v>
      </c>
      <c r="C138" s="101"/>
    </row>
    <row r="139" s="127" customFormat="1" ht="20" customHeight="1" spans="1:3">
      <c r="A139" s="98">
        <v>21367</v>
      </c>
      <c r="B139" s="100" t="s">
        <v>2200</v>
      </c>
      <c r="C139" s="101">
        <f>SUM(C140:C143)</f>
        <v>0</v>
      </c>
    </row>
    <row r="140" s="127" customFormat="1" ht="20" customHeight="1" spans="1:3">
      <c r="A140" s="98">
        <v>2136701</v>
      </c>
      <c r="B140" s="102" t="s">
        <v>2196</v>
      </c>
      <c r="C140" s="101"/>
    </row>
    <row r="141" s="127" customFormat="1" ht="20" customHeight="1" spans="1:3">
      <c r="A141" s="98">
        <v>2136702</v>
      </c>
      <c r="B141" s="102" t="s">
        <v>2197</v>
      </c>
      <c r="C141" s="101"/>
    </row>
    <row r="142" s="127" customFormat="1" ht="20" customHeight="1" spans="1:3">
      <c r="A142" s="98">
        <v>2136703</v>
      </c>
      <c r="B142" s="102" t="s">
        <v>2201</v>
      </c>
      <c r="C142" s="101"/>
    </row>
    <row r="143" s="127" customFormat="1" ht="20" customHeight="1" spans="1:3">
      <c r="A143" s="98">
        <v>2136799</v>
      </c>
      <c r="B143" s="102" t="s">
        <v>2202</v>
      </c>
      <c r="C143" s="101"/>
    </row>
    <row r="144" s="127" customFormat="1" ht="20" customHeight="1" spans="1:3">
      <c r="A144" s="98">
        <v>21369</v>
      </c>
      <c r="B144" s="100" t="s">
        <v>2203</v>
      </c>
      <c r="C144" s="101">
        <f>SUM(C145:C148)</f>
        <v>0</v>
      </c>
    </row>
    <row r="145" s="127" customFormat="1" ht="20" customHeight="1" spans="1:3">
      <c r="A145" s="98">
        <v>2136901</v>
      </c>
      <c r="B145" s="102" t="s">
        <v>1512</v>
      </c>
      <c r="C145" s="101"/>
    </row>
    <row r="146" s="127" customFormat="1" ht="20" customHeight="1" spans="1:3">
      <c r="A146" s="98">
        <v>2136902</v>
      </c>
      <c r="B146" s="102" t="s">
        <v>2204</v>
      </c>
      <c r="C146" s="101"/>
    </row>
    <row r="147" s="127" customFormat="1" ht="20" customHeight="1" spans="1:3">
      <c r="A147" s="98">
        <v>2136903</v>
      </c>
      <c r="B147" s="102" t="s">
        <v>2205</v>
      </c>
      <c r="C147" s="101"/>
    </row>
    <row r="148" s="127" customFormat="1" ht="20" customHeight="1" spans="1:3">
      <c r="A148" s="98">
        <v>2136999</v>
      </c>
      <c r="B148" s="102" t="s">
        <v>2206</v>
      </c>
      <c r="C148" s="101"/>
    </row>
    <row r="149" s="127" customFormat="1" ht="20" customHeight="1" spans="1:3">
      <c r="A149" s="98">
        <v>21370</v>
      </c>
      <c r="B149" s="100" t="s">
        <v>2207</v>
      </c>
      <c r="C149" s="101">
        <f>SUM(C150:C151)</f>
        <v>0</v>
      </c>
    </row>
    <row r="150" s="127" customFormat="1" ht="20" customHeight="1" spans="1:3">
      <c r="A150" s="98">
        <v>2137001</v>
      </c>
      <c r="B150" s="102" t="s">
        <v>2208</v>
      </c>
      <c r="C150" s="101"/>
    </row>
    <row r="151" s="127" customFormat="1" ht="20" customHeight="1" spans="1:3">
      <c r="A151" s="98">
        <v>2137099</v>
      </c>
      <c r="B151" s="102" t="s">
        <v>2209</v>
      </c>
      <c r="C151" s="101"/>
    </row>
    <row r="152" s="127" customFormat="1" ht="20" customHeight="1" spans="1:3">
      <c r="A152" s="98">
        <v>21371</v>
      </c>
      <c r="B152" s="100" t="s">
        <v>2210</v>
      </c>
      <c r="C152" s="101">
        <f>SUM(C153:C156)</f>
        <v>0</v>
      </c>
    </row>
    <row r="153" s="127" customFormat="1" ht="20" customHeight="1" spans="1:3">
      <c r="A153" s="98">
        <v>2137101</v>
      </c>
      <c r="B153" s="102" t="s">
        <v>2211</v>
      </c>
      <c r="C153" s="101"/>
    </row>
    <row r="154" s="127" customFormat="1" ht="20" customHeight="1" spans="1:3">
      <c r="A154" s="98">
        <v>2137102</v>
      </c>
      <c r="B154" s="102" t="s">
        <v>2212</v>
      </c>
      <c r="C154" s="101"/>
    </row>
    <row r="155" s="127" customFormat="1" ht="20" customHeight="1" spans="1:3">
      <c r="A155" s="98">
        <v>2137103</v>
      </c>
      <c r="B155" s="102" t="s">
        <v>2213</v>
      </c>
      <c r="C155" s="101"/>
    </row>
    <row r="156" s="127" customFormat="1" ht="20" customHeight="1" spans="1:3">
      <c r="A156" s="98">
        <v>2137199</v>
      </c>
      <c r="B156" s="102" t="s">
        <v>2214</v>
      </c>
      <c r="C156" s="101"/>
    </row>
    <row r="157" s="127" customFormat="1" ht="20" customHeight="1" spans="1:3">
      <c r="A157" s="98">
        <v>21372</v>
      </c>
      <c r="B157" s="100" t="s">
        <v>2215</v>
      </c>
      <c r="C157" s="101">
        <f>SUM(C158:C160)</f>
        <v>1852</v>
      </c>
    </row>
    <row r="158" s="127" customFormat="1" ht="20" customHeight="1" spans="1:3">
      <c r="A158" s="98">
        <v>2137201</v>
      </c>
      <c r="B158" s="102" t="s">
        <v>2216</v>
      </c>
      <c r="C158" s="101">
        <v>708</v>
      </c>
    </row>
    <row r="159" s="127" customFormat="1" ht="20" customHeight="1" spans="1:3">
      <c r="A159" s="98">
        <v>2137202</v>
      </c>
      <c r="B159" s="102" t="s">
        <v>2196</v>
      </c>
      <c r="C159" s="101">
        <v>1144</v>
      </c>
    </row>
    <row r="160" s="127" customFormat="1" ht="20" customHeight="1" spans="1:3">
      <c r="A160" s="98">
        <v>2137299</v>
      </c>
      <c r="B160" s="102" t="s">
        <v>2217</v>
      </c>
      <c r="C160" s="101"/>
    </row>
    <row r="161" s="127" customFormat="1" ht="20" customHeight="1" spans="1:3">
      <c r="A161" s="98">
        <v>21373</v>
      </c>
      <c r="B161" s="100" t="s">
        <v>2218</v>
      </c>
      <c r="C161" s="101">
        <f>SUM(C162:C164)</f>
        <v>0</v>
      </c>
    </row>
    <row r="162" s="127" customFormat="1" ht="20" customHeight="1" spans="1:3">
      <c r="A162" s="98">
        <v>2137301</v>
      </c>
      <c r="B162" s="102" t="s">
        <v>2216</v>
      </c>
      <c r="C162" s="101"/>
    </row>
    <row r="163" s="127" customFormat="1" ht="20" customHeight="1" spans="1:3">
      <c r="A163" s="98">
        <v>2137302</v>
      </c>
      <c r="B163" s="102" t="s">
        <v>2196</v>
      </c>
      <c r="C163" s="101"/>
    </row>
    <row r="164" s="127" customFormat="1" ht="20" customHeight="1" spans="1:3">
      <c r="A164" s="98">
        <v>2137399</v>
      </c>
      <c r="B164" s="102" t="s">
        <v>2219</v>
      </c>
      <c r="C164" s="101"/>
    </row>
    <row r="165" s="127" customFormat="1" ht="20" customHeight="1" spans="1:3">
      <c r="A165" s="98">
        <v>21374</v>
      </c>
      <c r="B165" s="100" t="s">
        <v>2220</v>
      </c>
      <c r="C165" s="101">
        <f>SUM(C166:C167)</f>
        <v>0</v>
      </c>
    </row>
    <row r="166" s="127" customFormat="1" ht="20" customHeight="1" spans="1:3">
      <c r="A166" s="98">
        <v>2137401</v>
      </c>
      <c r="B166" s="102" t="s">
        <v>2196</v>
      </c>
      <c r="C166" s="101"/>
    </row>
    <row r="167" s="127" customFormat="1" ht="20" customHeight="1" spans="1:3">
      <c r="A167" s="98">
        <v>2137499</v>
      </c>
      <c r="B167" s="102" t="s">
        <v>2221</v>
      </c>
      <c r="C167" s="101"/>
    </row>
    <row r="168" s="127" customFormat="1" ht="20" customHeight="1" spans="1:3">
      <c r="A168" s="98">
        <v>21398</v>
      </c>
      <c r="B168" s="100" t="s">
        <v>2072</v>
      </c>
      <c r="C168" s="101">
        <f>SUM(C169:C171)</f>
        <v>0</v>
      </c>
    </row>
    <row r="169" s="127" customFormat="1" ht="20" customHeight="1" spans="1:3">
      <c r="A169" s="98">
        <v>2139801</v>
      </c>
      <c r="B169" s="102" t="s">
        <v>2222</v>
      </c>
      <c r="C169" s="101"/>
    </row>
    <row r="170" s="127" customFormat="1" ht="20" customHeight="1" spans="1:3">
      <c r="A170" s="98">
        <v>2139802</v>
      </c>
      <c r="B170" s="102" t="s">
        <v>2223</v>
      </c>
      <c r="C170" s="101"/>
    </row>
    <row r="171" s="127" customFormat="1" ht="20" customHeight="1" spans="1:3">
      <c r="A171" s="98">
        <v>2139899</v>
      </c>
      <c r="B171" s="102" t="s">
        <v>2224</v>
      </c>
      <c r="C171" s="101"/>
    </row>
    <row r="172" s="127" customFormat="1" ht="20" customHeight="1" spans="1:3">
      <c r="A172" s="98">
        <v>214</v>
      </c>
      <c r="B172" s="100" t="s">
        <v>1541</v>
      </c>
      <c r="C172" s="101">
        <f>SUM(C173,C178,C183,C192,C199,C209,C212,C215,C216)</f>
        <v>0</v>
      </c>
    </row>
    <row r="173" s="127" customFormat="1" ht="20" customHeight="1" spans="1:3">
      <c r="A173" s="98">
        <v>21460</v>
      </c>
      <c r="B173" s="100" t="s">
        <v>2225</v>
      </c>
      <c r="C173" s="101">
        <f>SUM(C174:C177)</f>
        <v>0</v>
      </c>
    </row>
    <row r="174" s="127" customFormat="1" ht="20" customHeight="1" spans="1:3">
      <c r="A174" s="98">
        <v>2146001</v>
      </c>
      <c r="B174" s="102" t="s">
        <v>1543</v>
      </c>
      <c r="C174" s="101"/>
    </row>
    <row r="175" s="127" customFormat="1" ht="20" customHeight="1" spans="1:3">
      <c r="A175" s="98">
        <v>2146002</v>
      </c>
      <c r="B175" s="102" t="s">
        <v>1544</v>
      </c>
      <c r="C175" s="101"/>
    </row>
    <row r="176" s="127" customFormat="1" ht="20" customHeight="1" spans="1:3">
      <c r="A176" s="98">
        <v>2146003</v>
      </c>
      <c r="B176" s="102" t="s">
        <v>2226</v>
      </c>
      <c r="C176" s="101"/>
    </row>
    <row r="177" s="127" customFormat="1" ht="20" customHeight="1" spans="1:3">
      <c r="A177" s="98">
        <v>2146099</v>
      </c>
      <c r="B177" s="102" t="s">
        <v>2227</v>
      </c>
      <c r="C177" s="101"/>
    </row>
    <row r="178" s="127" customFormat="1" ht="20" customHeight="1" spans="1:3">
      <c r="A178" s="98">
        <v>21462</v>
      </c>
      <c r="B178" s="100" t="s">
        <v>2228</v>
      </c>
      <c r="C178" s="101">
        <f>SUM(C179:C182)</f>
        <v>0</v>
      </c>
    </row>
    <row r="179" s="127" customFormat="1" ht="20" customHeight="1" spans="1:3">
      <c r="A179" s="98">
        <v>2146201</v>
      </c>
      <c r="B179" s="102" t="s">
        <v>2226</v>
      </c>
      <c r="C179" s="101"/>
    </row>
    <row r="180" s="127" customFormat="1" ht="20" customHeight="1" spans="1:3">
      <c r="A180" s="98">
        <v>2146202</v>
      </c>
      <c r="B180" s="102" t="s">
        <v>2229</v>
      </c>
      <c r="C180" s="101"/>
    </row>
    <row r="181" s="127" customFormat="1" ht="20" customHeight="1" spans="1:3">
      <c r="A181" s="98">
        <v>2146203</v>
      </c>
      <c r="B181" s="102" t="s">
        <v>2230</v>
      </c>
      <c r="C181" s="101"/>
    </row>
    <row r="182" s="127" customFormat="1" ht="20" customHeight="1" spans="1:3">
      <c r="A182" s="98">
        <v>2146299</v>
      </c>
      <c r="B182" s="102" t="s">
        <v>2231</v>
      </c>
      <c r="C182" s="101"/>
    </row>
    <row r="183" s="127" customFormat="1" ht="20" customHeight="1" spans="1:3">
      <c r="A183" s="98">
        <v>21464</v>
      </c>
      <c r="B183" s="100" t="s">
        <v>2232</v>
      </c>
      <c r="C183" s="101">
        <f>SUM(C184:C191)</f>
        <v>0</v>
      </c>
    </row>
    <row r="184" s="127" customFormat="1" ht="20" customHeight="1" spans="1:3">
      <c r="A184" s="98">
        <v>2146401</v>
      </c>
      <c r="B184" s="102" t="s">
        <v>2233</v>
      </c>
      <c r="C184" s="101"/>
    </row>
    <row r="185" s="127" customFormat="1" ht="20" customHeight="1" spans="1:3">
      <c r="A185" s="98">
        <v>2146402</v>
      </c>
      <c r="B185" s="102" t="s">
        <v>2234</v>
      </c>
      <c r="C185" s="101"/>
    </row>
    <row r="186" s="127" customFormat="1" ht="20" customHeight="1" spans="1:3">
      <c r="A186" s="98">
        <v>2146403</v>
      </c>
      <c r="B186" s="102" t="s">
        <v>2235</v>
      </c>
      <c r="C186" s="101"/>
    </row>
    <row r="187" s="127" customFormat="1" ht="20" customHeight="1" spans="1:3">
      <c r="A187" s="98">
        <v>2146404</v>
      </c>
      <c r="B187" s="102" t="s">
        <v>2236</v>
      </c>
      <c r="C187" s="101"/>
    </row>
    <row r="188" s="127" customFormat="1" ht="20" customHeight="1" spans="1:3">
      <c r="A188" s="98">
        <v>2146405</v>
      </c>
      <c r="B188" s="102" t="s">
        <v>2237</v>
      </c>
      <c r="C188" s="101"/>
    </row>
    <row r="189" s="127" customFormat="1" ht="20" customHeight="1" spans="1:3">
      <c r="A189" s="98">
        <v>2146406</v>
      </c>
      <c r="B189" s="102" t="s">
        <v>2238</v>
      </c>
      <c r="C189" s="101"/>
    </row>
    <row r="190" s="127" customFormat="1" ht="20" customHeight="1" spans="1:3">
      <c r="A190" s="98">
        <v>2146407</v>
      </c>
      <c r="B190" s="102" t="s">
        <v>2239</v>
      </c>
      <c r="C190" s="101"/>
    </row>
    <row r="191" s="127" customFormat="1" ht="20" customHeight="1" spans="1:3">
      <c r="A191" s="98">
        <v>2146499</v>
      </c>
      <c r="B191" s="102" t="s">
        <v>2240</v>
      </c>
      <c r="C191" s="101"/>
    </row>
    <row r="192" s="127" customFormat="1" ht="20" customHeight="1" spans="1:3">
      <c r="A192" s="98">
        <v>21468</v>
      </c>
      <c r="B192" s="100" t="s">
        <v>2241</v>
      </c>
      <c r="C192" s="101">
        <f>SUM(C193:C198)</f>
        <v>0</v>
      </c>
    </row>
    <row r="193" s="127" customFormat="1" ht="20" customHeight="1" spans="1:3">
      <c r="A193" s="98">
        <v>2146801</v>
      </c>
      <c r="B193" s="102" t="s">
        <v>2242</v>
      </c>
      <c r="C193" s="101"/>
    </row>
    <row r="194" s="127" customFormat="1" ht="20" customHeight="1" spans="1:3">
      <c r="A194" s="98">
        <v>2146802</v>
      </c>
      <c r="B194" s="102" t="s">
        <v>2243</v>
      </c>
      <c r="C194" s="101"/>
    </row>
    <row r="195" s="127" customFormat="1" ht="20" customHeight="1" spans="1:3">
      <c r="A195" s="98">
        <v>2146803</v>
      </c>
      <c r="B195" s="102" t="s">
        <v>2244</v>
      </c>
      <c r="C195" s="101"/>
    </row>
    <row r="196" s="127" customFormat="1" ht="20" customHeight="1" spans="1:3">
      <c r="A196" s="98">
        <v>2146804</v>
      </c>
      <c r="B196" s="102" t="s">
        <v>2245</v>
      </c>
      <c r="C196" s="101"/>
    </row>
    <row r="197" s="127" customFormat="1" ht="20" customHeight="1" spans="1:3">
      <c r="A197" s="98">
        <v>2146805</v>
      </c>
      <c r="B197" s="102" t="s">
        <v>2246</v>
      </c>
      <c r="C197" s="101"/>
    </row>
    <row r="198" s="127" customFormat="1" ht="20" customHeight="1" spans="1:3">
      <c r="A198" s="98">
        <v>2146899</v>
      </c>
      <c r="B198" s="102" t="s">
        <v>2247</v>
      </c>
      <c r="C198" s="101"/>
    </row>
    <row r="199" s="127" customFormat="1" ht="20" customHeight="1" spans="1:3">
      <c r="A199" s="98">
        <v>21469</v>
      </c>
      <c r="B199" s="100" t="s">
        <v>2248</v>
      </c>
      <c r="C199" s="101">
        <f>SUM(C200:C208)</f>
        <v>0</v>
      </c>
    </row>
    <row r="200" s="127" customFormat="1" ht="20" customHeight="1" spans="1:3">
      <c r="A200" s="98">
        <v>2146901</v>
      </c>
      <c r="B200" s="102" t="s">
        <v>2249</v>
      </c>
      <c r="C200" s="101"/>
    </row>
    <row r="201" s="127" customFormat="1" ht="20" customHeight="1" spans="1:3">
      <c r="A201" s="98">
        <v>2146902</v>
      </c>
      <c r="B201" s="102" t="s">
        <v>1569</v>
      </c>
      <c r="C201" s="101"/>
    </row>
    <row r="202" s="127" customFormat="1" ht="20" customHeight="1" spans="1:3">
      <c r="A202" s="98">
        <v>2146903</v>
      </c>
      <c r="B202" s="102" t="s">
        <v>2250</v>
      </c>
      <c r="C202" s="101"/>
    </row>
    <row r="203" s="127" customFormat="1" ht="20" customHeight="1" spans="1:3">
      <c r="A203" s="98">
        <v>2146904</v>
      </c>
      <c r="B203" s="102" t="s">
        <v>2251</v>
      </c>
      <c r="C203" s="101"/>
    </row>
    <row r="204" s="127" customFormat="1" ht="20" customHeight="1" spans="1:3">
      <c r="A204" s="98">
        <v>2146906</v>
      </c>
      <c r="B204" s="102" t="s">
        <v>2252</v>
      </c>
      <c r="C204" s="101"/>
    </row>
    <row r="205" s="127" customFormat="1" ht="20" customHeight="1" spans="1:3">
      <c r="A205" s="98">
        <v>2146907</v>
      </c>
      <c r="B205" s="102" t="s">
        <v>2253</v>
      </c>
      <c r="C205" s="101"/>
    </row>
    <row r="206" s="127" customFormat="1" ht="20" customHeight="1" spans="1:3">
      <c r="A206" s="98">
        <v>2146908</v>
      </c>
      <c r="B206" s="102" t="s">
        <v>2254</v>
      </c>
      <c r="C206" s="101"/>
    </row>
    <row r="207" s="127" customFormat="1" ht="20" customHeight="1" spans="1:3">
      <c r="A207" s="98">
        <v>2146909</v>
      </c>
      <c r="B207" s="102" t="s">
        <v>2255</v>
      </c>
      <c r="C207" s="101"/>
    </row>
    <row r="208" s="127" customFormat="1" ht="20" customHeight="1" spans="1:3">
      <c r="A208" s="98">
        <v>2146999</v>
      </c>
      <c r="B208" s="102" t="s">
        <v>2256</v>
      </c>
      <c r="C208" s="101"/>
    </row>
    <row r="209" s="127" customFormat="1" ht="20" customHeight="1" spans="1:3">
      <c r="A209" s="98">
        <v>21470</v>
      </c>
      <c r="B209" s="100" t="s">
        <v>2257</v>
      </c>
      <c r="C209" s="101">
        <f>SUM(C210:C211)</f>
        <v>0</v>
      </c>
    </row>
    <row r="210" s="127" customFormat="1" ht="20" customHeight="1" spans="1:3">
      <c r="A210" s="98">
        <v>2147001</v>
      </c>
      <c r="B210" s="102" t="s">
        <v>2258</v>
      </c>
      <c r="C210" s="101"/>
    </row>
    <row r="211" s="127" customFormat="1" ht="20" customHeight="1" spans="1:3">
      <c r="A211" s="98">
        <v>2147099</v>
      </c>
      <c r="B211" s="102" t="s">
        <v>2259</v>
      </c>
      <c r="C211" s="101"/>
    </row>
    <row r="212" s="127" customFormat="1" ht="20" customHeight="1" spans="1:3">
      <c r="A212" s="98">
        <v>21471</v>
      </c>
      <c r="B212" s="100" t="s">
        <v>2260</v>
      </c>
      <c r="C212" s="101">
        <f>SUM(C213:C214)</f>
        <v>0</v>
      </c>
    </row>
    <row r="213" s="127" customFormat="1" ht="20" customHeight="1" spans="1:3">
      <c r="A213" s="98">
        <v>2147101</v>
      </c>
      <c r="B213" s="102" t="s">
        <v>2258</v>
      </c>
      <c r="C213" s="101"/>
    </row>
    <row r="214" s="127" customFormat="1" ht="20" customHeight="1" spans="1:3">
      <c r="A214" s="98">
        <v>2147199</v>
      </c>
      <c r="B214" s="102" t="s">
        <v>2261</v>
      </c>
      <c r="C214" s="101"/>
    </row>
    <row r="215" s="127" customFormat="1" ht="20" customHeight="1" spans="1:3">
      <c r="A215" s="98">
        <v>21472</v>
      </c>
      <c r="B215" s="100" t="s">
        <v>2262</v>
      </c>
      <c r="C215" s="101"/>
    </row>
    <row r="216" s="127" customFormat="1" ht="20" customHeight="1" spans="1:3">
      <c r="A216" s="98">
        <v>21498</v>
      </c>
      <c r="B216" s="100" t="s">
        <v>2072</v>
      </c>
      <c r="C216" s="101">
        <f>SUM(C217:C221)</f>
        <v>0</v>
      </c>
    </row>
    <row r="217" s="127" customFormat="1" ht="20" customHeight="1" spans="1:3">
      <c r="A217" s="98">
        <v>2149801</v>
      </c>
      <c r="B217" s="102" t="s">
        <v>2263</v>
      </c>
      <c r="C217" s="101"/>
    </row>
    <row r="218" s="127" customFormat="1" ht="20" customHeight="1" spans="1:3">
      <c r="A218" s="98">
        <v>2149802</v>
      </c>
      <c r="B218" s="102" t="s">
        <v>2264</v>
      </c>
      <c r="C218" s="101"/>
    </row>
    <row r="219" s="127" customFormat="1" ht="20" customHeight="1" spans="1:3">
      <c r="A219" s="98">
        <v>2149803</v>
      </c>
      <c r="B219" s="102" t="s">
        <v>2265</v>
      </c>
      <c r="C219" s="101"/>
    </row>
    <row r="220" s="127" customFormat="1" ht="20" customHeight="1" spans="1:3">
      <c r="A220" s="98">
        <v>2149804</v>
      </c>
      <c r="B220" s="102" t="s">
        <v>2266</v>
      </c>
      <c r="C220" s="101"/>
    </row>
    <row r="221" s="127" customFormat="1" ht="20" customHeight="1" spans="1:3">
      <c r="A221" s="98">
        <v>2149899</v>
      </c>
      <c r="B221" s="102" t="s">
        <v>2267</v>
      </c>
      <c r="C221" s="101"/>
    </row>
    <row r="222" s="127" customFormat="1" ht="20" customHeight="1" spans="1:3">
      <c r="A222" s="98">
        <v>215</v>
      </c>
      <c r="B222" s="100" t="s">
        <v>1580</v>
      </c>
      <c r="C222" s="101">
        <f>C223+C227</f>
        <v>191</v>
      </c>
    </row>
    <row r="223" s="127" customFormat="1" ht="20" customHeight="1" spans="1:3">
      <c r="A223" s="98">
        <v>21562</v>
      </c>
      <c r="B223" s="100" t="s">
        <v>2268</v>
      </c>
      <c r="C223" s="101">
        <f>SUM(C224:C226)</f>
        <v>0</v>
      </c>
    </row>
    <row r="224" s="127" customFormat="1" ht="20" customHeight="1" spans="1:3">
      <c r="A224" s="98">
        <v>2156201</v>
      </c>
      <c r="B224" s="102" t="s">
        <v>2269</v>
      </c>
      <c r="C224" s="101"/>
    </row>
    <row r="225" s="127" customFormat="1" ht="20" customHeight="1" spans="1:3">
      <c r="A225" s="98">
        <v>2156202</v>
      </c>
      <c r="B225" s="102" t="s">
        <v>2270</v>
      </c>
      <c r="C225" s="101"/>
    </row>
    <row r="226" s="127" customFormat="1" ht="20" customHeight="1" spans="1:3">
      <c r="A226" s="98">
        <v>2156299</v>
      </c>
      <c r="B226" s="102" t="s">
        <v>2271</v>
      </c>
      <c r="C226" s="101"/>
    </row>
    <row r="227" s="127" customFormat="1" ht="20" customHeight="1" spans="1:3">
      <c r="A227" s="98">
        <v>21598</v>
      </c>
      <c r="B227" s="100" t="s">
        <v>2072</v>
      </c>
      <c r="C227" s="101">
        <f>SUM(C228:C231)</f>
        <v>191</v>
      </c>
    </row>
    <row r="228" s="127" customFormat="1" ht="20" customHeight="1" spans="1:3">
      <c r="A228" s="98">
        <v>2159801</v>
      </c>
      <c r="B228" s="102" t="s">
        <v>2272</v>
      </c>
      <c r="C228" s="101"/>
    </row>
    <row r="229" s="127" customFormat="1" ht="20" customHeight="1" spans="1:3">
      <c r="A229" s="98">
        <v>2159802</v>
      </c>
      <c r="B229" s="102" t="s">
        <v>2273</v>
      </c>
      <c r="C229" s="101">
        <v>191</v>
      </c>
    </row>
    <row r="230" s="127" customFormat="1" ht="20" customHeight="1" spans="1:3">
      <c r="A230" s="98">
        <v>2159803</v>
      </c>
      <c r="B230" s="102" t="s">
        <v>2274</v>
      </c>
      <c r="C230" s="101"/>
    </row>
    <row r="231" s="127" customFormat="1" ht="20" customHeight="1" spans="1:3">
      <c r="A231" s="98">
        <v>2159899</v>
      </c>
      <c r="B231" s="102" t="s">
        <v>2275</v>
      </c>
      <c r="C231" s="101"/>
    </row>
    <row r="232" s="127" customFormat="1" ht="20" customHeight="1" spans="1:3">
      <c r="A232" s="98">
        <v>217</v>
      </c>
      <c r="B232" s="100" t="s">
        <v>1638</v>
      </c>
      <c r="C232" s="101">
        <f>C233</f>
        <v>0</v>
      </c>
    </row>
    <row r="233" s="127" customFormat="1" ht="20" customHeight="1" spans="1:3">
      <c r="A233" s="98">
        <v>21704</v>
      </c>
      <c r="B233" s="100" t="s">
        <v>1658</v>
      </c>
      <c r="C233" s="101">
        <f>SUM(C234:C235)</f>
        <v>0</v>
      </c>
    </row>
    <row r="234" s="127" customFormat="1" ht="20" customHeight="1" spans="1:3">
      <c r="A234" s="98">
        <v>2170402</v>
      </c>
      <c r="B234" s="102" t="s">
        <v>2276</v>
      </c>
      <c r="C234" s="101"/>
    </row>
    <row r="235" s="127" customFormat="1" ht="20" customHeight="1" spans="1:3">
      <c r="A235" s="98">
        <v>2170403</v>
      </c>
      <c r="B235" s="102" t="s">
        <v>2277</v>
      </c>
      <c r="C235" s="101"/>
    </row>
    <row r="236" s="127" customFormat="1" ht="20" customHeight="1" spans="1:3">
      <c r="A236" s="98">
        <v>220</v>
      </c>
      <c r="B236" s="100" t="s">
        <v>1673</v>
      </c>
      <c r="C236" s="101">
        <f>C237</f>
        <v>0</v>
      </c>
    </row>
    <row r="237" s="127" customFormat="1" ht="20" customHeight="1" spans="1:3">
      <c r="A237" s="98">
        <v>22006</v>
      </c>
      <c r="B237" s="100" t="s">
        <v>2278</v>
      </c>
      <c r="C237" s="101">
        <f>SUM(C238:C239)</f>
        <v>0</v>
      </c>
    </row>
    <row r="238" s="127" customFormat="1" ht="20" customHeight="1" spans="1:3">
      <c r="A238" s="98">
        <v>2200601</v>
      </c>
      <c r="B238" s="102" t="s">
        <v>2279</v>
      </c>
      <c r="C238" s="101"/>
    </row>
    <row r="239" s="127" customFormat="1" ht="20" customHeight="1" spans="1:3">
      <c r="A239" s="98">
        <v>2200602</v>
      </c>
      <c r="B239" s="102" t="s">
        <v>2280</v>
      </c>
      <c r="C239" s="101"/>
    </row>
    <row r="240" s="127" customFormat="1" ht="20" customHeight="1" spans="1:3">
      <c r="A240" s="98">
        <v>221</v>
      </c>
      <c r="B240" s="100" t="s">
        <v>1711</v>
      </c>
      <c r="C240" s="101">
        <f>C241</f>
        <v>0</v>
      </c>
    </row>
    <row r="241" s="127" customFormat="1" ht="20" customHeight="1" spans="1:3">
      <c r="A241" s="98">
        <v>22198</v>
      </c>
      <c r="B241" s="100" t="s">
        <v>2072</v>
      </c>
      <c r="C241" s="101">
        <f>SUM(C242:C243)</f>
        <v>0</v>
      </c>
    </row>
    <row r="242" s="127" customFormat="1" ht="20" customHeight="1" spans="1:3">
      <c r="A242" s="98">
        <v>2219801</v>
      </c>
      <c r="B242" s="102" t="s">
        <v>1722</v>
      </c>
      <c r="C242" s="101"/>
    </row>
    <row r="243" s="127" customFormat="1" ht="20" customHeight="1" spans="1:3">
      <c r="A243" s="98">
        <v>2219899</v>
      </c>
      <c r="B243" s="102" t="s">
        <v>2281</v>
      </c>
      <c r="C243" s="101"/>
    </row>
    <row r="244" s="127" customFormat="1" ht="20" customHeight="1" spans="1:3">
      <c r="A244" s="98">
        <v>222</v>
      </c>
      <c r="B244" s="100" t="s">
        <v>1732</v>
      </c>
      <c r="C244" s="101">
        <f>C245</f>
        <v>0</v>
      </c>
    </row>
    <row r="245" s="127" customFormat="1" ht="20" customHeight="1" spans="1:3">
      <c r="A245" s="98">
        <v>22298</v>
      </c>
      <c r="B245" s="100" t="s">
        <v>2072</v>
      </c>
      <c r="C245" s="101">
        <f>SUM(C246:C247)</f>
        <v>0</v>
      </c>
    </row>
    <row r="246" s="22" customFormat="1" ht="20" customHeight="1" spans="1:3">
      <c r="A246" s="98">
        <v>2229801</v>
      </c>
      <c r="B246" s="102" t="s">
        <v>1743</v>
      </c>
      <c r="C246" s="101"/>
    </row>
    <row r="247" ht="20" customHeight="1" spans="1:3">
      <c r="A247" s="98">
        <v>2229899</v>
      </c>
      <c r="B247" s="102" t="s">
        <v>2282</v>
      </c>
      <c r="C247" s="101"/>
    </row>
    <row r="248" ht="20" customHeight="1" spans="1:3">
      <c r="A248" s="98">
        <v>224</v>
      </c>
      <c r="B248" s="100" t="s">
        <v>1773</v>
      </c>
      <c r="C248" s="101">
        <f>C249</f>
        <v>0</v>
      </c>
    </row>
    <row r="249" ht="20" customHeight="1" spans="1:3">
      <c r="A249" s="98">
        <v>22498</v>
      </c>
      <c r="B249" s="100" t="s">
        <v>2283</v>
      </c>
      <c r="C249" s="101">
        <f>SUM(C250:C252)</f>
        <v>0</v>
      </c>
    </row>
    <row r="250" ht="20" customHeight="1" spans="1:3">
      <c r="A250" s="98">
        <v>2249801</v>
      </c>
      <c r="B250" s="102" t="s">
        <v>2284</v>
      </c>
      <c r="C250" s="101"/>
    </row>
    <row r="251" ht="20" customHeight="1" spans="1:3">
      <c r="A251" s="98">
        <v>2249802</v>
      </c>
      <c r="B251" s="102" t="s">
        <v>2285</v>
      </c>
      <c r="C251" s="101"/>
    </row>
    <row r="252" ht="20" customHeight="1" spans="1:3">
      <c r="A252" s="98">
        <v>2249899</v>
      </c>
      <c r="B252" s="102" t="s">
        <v>2286</v>
      </c>
      <c r="C252" s="101"/>
    </row>
    <row r="253" ht="20" customHeight="1" spans="1:3">
      <c r="A253" s="98">
        <v>229</v>
      </c>
      <c r="B253" s="100" t="s">
        <v>1887</v>
      </c>
      <c r="C253" s="101">
        <f>SUM(C254,C258,C267,C269,C271,C283)</f>
        <v>34097</v>
      </c>
    </row>
    <row r="254" ht="20" customHeight="1" spans="1:3">
      <c r="A254" s="98">
        <v>22904</v>
      </c>
      <c r="B254" s="100" t="s">
        <v>2287</v>
      </c>
      <c r="C254" s="101">
        <f>SUM(C255:C257)</f>
        <v>33500</v>
      </c>
    </row>
    <row r="255" ht="20" customHeight="1" spans="1:3">
      <c r="A255" s="98">
        <v>2290401</v>
      </c>
      <c r="B255" s="102" t="s">
        <v>2288</v>
      </c>
      <c r="C255" s="101"/>
    </row>
    <row r="256" ht="20" customHeight="1" spans="1:3">
      <c r="A256" s="98">
        <v>2290402</v>
      </c>
      <c r="B256" s="102" t="s">
        <v>2289</v>
      </c>
      <c r="C256" s="101">
        <v>33500</v>
      </c>
    </row>
    <row r="257" ht="20" customHeight="1" spans="1:3">
      <c r="A257" s="98">
        <v>2290403</v>
      </c>
      <c r="B257" s="102" t="s">
        <v>2290</v>
      </c>
      <c r="C257" s="101"/>
    </row>
    <row r="258" ht="20" customHeight="1" spans="1:3">
      <c r="A258" s="98">
        <v>22908</v>
      </c>
      <c r="B258" s="100" t="s">
        <v>2291</v>
      </c>
      <c r="C258" s="101">
        <f>SUM(C259:C266)</f>
        <v>0</v>
      </c>
    </row>
    <row r="259" ht="20" customHeight="1" spans="1:3">
      <c r="A259" s="98">
        <v>2290802</v>
      </c>
      <c r="B259" s="102" t="s">
        <v>2292</v>
      </c>
      <c r="C259" s="101"/>
    </row>
    <row r="260" ht="20" customHeight="1" spans="1:3">
      <c r="A260" s="98">
        <v>2290803</v>
      </c>
      <c r="B260" s="102" t="s">
        <v>2293</v>
      </c>
      <c r="C260" s="101"/>
    </row>
    <row r="261" ht="20" customHeight="1" spans="1:3">
      <c r="A261" s="98">
        <v>2290804</v>
      </c>
      <c r="B261" s="102" t="s">
        <v>2294</v>
      </c>
      <c r="C261" s="101"/>
    </row>
    <row r="262" ht="20" customHeight="1" spans="1:3">
      <c r="A262" s="98">
        <v>2290805</v>
      </c>
      <c r="B262" s="102" t="s">
        <v>2295</v>
      </c>
      <c r="C262" s="101"/>
    </row>
    <row r="263" ht="20" customHeight="1" spans="1:3">
      <c r="A263" s="98">
        <v>2290806</v>
      </c>
      <c r="B263" s="102" t="s">
        <v>2296</v>
      </c>
      <c r="C263" s="101"/>
    </row>
    <row r="264" ht="20" customHeight="1" spans="1:3">
      <c r="A264" s="98">
        <v>2290807</v>
      </c>
      <c r="B264" s="102" t="s">
        <v>2297</v>
      </c>
      <c r="C264" s="101"/>
    </row>
    <row r="265" ht="20" customHeight="1" spans="1:3">
      <c r="A265" s="98">
        <v>2290808</v>
      </c>
      <c r="B265" s="102" t="s">
        <v>2298</v>
      </c>
      <c r="C265" s="101"/>
    </row>
    <row r="266" ht="20" customHeight="1" spans="1:3">
      <c r="A266" s="98">
        <v>2290899</v>
      </c>
      <c r="B266" s="102" t="s">
        <v>2299</v>
      </c>
      <c r="C266" s="101"/>
    </row>
    <row r="267" ht="20" customHeight="1" spans="1:3">
      <c r="A267" s="98">
        <v>22909</v>
      </c>
      <c r="B267" s="100" t="s">
        <v>2300</v>
      </c>
      <c r="C267" s="101">
        <f>C268</f>
        <v>0</v>
      </c>
    </row>
    <row r="268" ht="20" customHeight="1" spans="1:3">
      <c r="A268" s="98">
        <v>2290901</v>
      </c>
      <c r="B268" s="102" t="s">
        <v>2301</v>
      </c>
      <c r="C268" s="101"/>
    </row>
    <row r="269" ht="20" customHeight="1" spans="1:3">
      <c r="A269" s="98">
        <v>22910</v>
      </c>
      <c r="B269" s="100" t="s">
        <v>2302</v>
      </c>
      <c r="C269" s="101">
        <f>C270</f>
        <v>0</v>
      </c>
    </row>
    <row r="270" ht="20" customHeight="1" spans="1:3">
      <c r="A270" s="98">
        <v>2291001</v>
      </c>
      <c r="B270" s="102" t="s">
        <v>2303</v>
      </c>
      <c r="C270" s="101"/>
    </row>
    <row r="271" ht="20" customHeight="1" spans="1:3">
      <c r="A271" s="98">
        <v>22960</v>
      </c>
      <c r="B271" s="100" t="s">
        <v>2083</v>
      </c>
      <c r="C271" s="101">
        <f>SUM(C272:C282)</f>
        <v>597</v>
      </c>
    </row>
    <row r="272" ht="20" customHeight="1" spans="1:3">
      <c r="A272" s="98">
        <v>2296001</v>
      </c>
      <c r="B272" s="102" t="s">
        <v>2304</v>
      </c>
      <c r="C272" s="101"/>
    </row>
    <row r="273" ht="20" customHeight="1" spans="1:3">
      <c r="A273" s="98">
        <v>2296002</v>
      </c>
      <c r="B273" s="102" t="s">
        <v>2305</v>
      </c>
      <c r="C273" s="101">
        <v>417</v>
      </c>
    </row>
    <row r="274" ht="20" customHeight="1" spans="1:3">
      <c r="A274" s="98">
        <v>2296003</v>
      </c>
      <c r="B274" s="102" t="s">
        <v>2306</v>
      </c>
      <c r="C274" s="101">
        <v>55</v>
      </c>
    </row>
    <row r="275" ht="20" customHeight="1" spans="1:3">
      <c r="A275" s="98">
        <v>2296004</v>
      </c>
      <c r="B275" s="102" t="s">
        <v>2307</v>
      </c>
      <c r="C275" s="101">
        <v>20</v>
      </c>
    </row>
    <row r="276" ht="20" customHeight="1" spans="1:3">
      <c r="A276" s="98">
        <v>2296005</v>
      </c>
      <c r="B276" s="102" t="s">
        <v>2308</v>
      </c>
      <c r="C276" s="101"/>
    </row>
    <row r="277" ht="20" customHeight="1" spans="1:3">
      <c r="A277" s="98">
        <v>2296006</v>
      </c>
      <c r="B277" s="102" t="s">
        <v>2309</v>
      </c>
      <c r="C277" s="101">
        <v>105</v>
      </c>
    </row>
    <row r="278" ht="20" customHeight="1" spans="1:3">
      <c r="A278" s="98">
        <v>2296010</v>
      </c>
      <c r="B278" s="102" t="s">
        <v>2310</v>
      </c>
      <c r="C278" s="101"/>
    </row>
    <row r="279" ht="20" customHeight="1" spans="1:3">
      <c r="A279" s="98">
        <v>2296011</v>
      </c>
      <c r="B279" s="102" t="s">
        <v>2311</v>
      </c>
      <c r="C279" s="101"/>
    </row>
    <row r="280" ht="20" customHeight="1" spans="1:3">
      <c r="A280" s="98">
        <v>2296012</v>
      </c>
      <c r="B280" s="102" t="s">
        <v>2312</v>
      </c>
      <c r="C280" s="101"/>
    </row>
    <row r="281" ht="20" customHeight="1" spans="1:3">
      <c r="A281" s="98">
        <v>2296013</v>
      </c>
      <c r="B281" s="102" t="s">
        <v>2313</v>
      </c>
      <c r="C281" s="101"/>
    </row>
    <row r="282" ht="20" customHeight="1" spans="1:3">
      <c r="A282" s="98">
        <v>2296099</v>
      </c>
      <c r="B282" s="102" t="s">
        <v>2314</v>
      </c>
      <c r="C282" s="101"/>
    </row>
    <row r="283" ht="20" customHeight="1" spans="1:3">
      <c r="A283" s="98">
        <v>22998</v>
      </c>
      <c r="B283" s="100" t="s">
        <v>2315</v>
      </c>
      <c r="C283" s="101">
        <f>C284</f>
        <v>0</v>
      </c>
    </row>
    <row r="284" ht="20" customHeight="1" spans="1:3">
      <c r="A284" s="98">
        <v>2299899</v>
      </c>
      <c r="B284" s="102" t="s">
        <v>975</v>
      </c>
      <c r="C284" s="101"/>
    </row>
    <row r="285" ht="20" customHeight="1" spans="1:3">
      <c r="A285" s="98">
        <v>232</v>
      </c>
      <c r="B285" s="100" t="s">
        <v>1811</v>
      </c>
      <c r="C285" s="101">
        <f>C286</f>
        <v>7210</v>
      </c>
    </row>
    <row r="286" ht="20" customHeight="1" spans="1:3">
      <c r="A286" s="98">
        <v>23204</v>
      </c>
      <c r="B286" s="100" t="s">
        <v>2316</v>
      </c>
      <c r="C286" s="101">
        <f>SUM(C287:C301)</f>
        <v>7210</v>
      </c>
    </row>
    <row r="287" ht="20" customHeight="1" spans="1:3">
      <c r="A287" s="98">
        <v>2320401</v>
      </c>
      <c r="B287" s="102" t="s">
        <v>2317</v>
      </c>
      <c r="C287" s="101"/>
    </row>
    <row r="288" ht="20" customHeight="1" spans="1:3">
      <c r="A288" s="98">
        <v>2320405</v>
      </c>
      <c r="B288" s="102" t="s">
        <v>2318</v>
      </c>
      <c r="C288" s="101"/>
    </row>
    <row r="289" ht="20" customHeight="1" spans="1:3">
      <c r="A289" s="98">
        <v>2320411</v>
      </c>
      <c r="B289" s="102" t="s">
        <v>2319</v>
      </c>
      <c r="C289" s="101">
        <v>648</v>
      </c>
    </row>
    <row r="290" ht="20" customHeight="1" spans="1:3">
      <c r="A290" s="98">
        <v>2320413</v>
      </c>
      <c r="B290" s="102" t="s">
        <v>2320</v>
      </c>
      <c r="C290" s="101"/>
    </row>
    <row r="291" ht="20" customHeight="1" spans="1:3">
      <c r="A291" s="98">
        <v>2320414</v>
      </c>
      <c r="B291" s="102" t="s">
        <v>2321</v>
      </c>
      <c r="C291" s="101"/>
    </row>
    <row r="292" ht="20" customHeight="1" spans="1:3">
      <c r="A292" s="98">
        <v>2320416</v>
      </c>
      <c r="B292" s="102" t="s">
        <v>2322</v>
      </c>
      <c r="C292" s="101"/>
    </row>
    <row r="293" ht="20" customHeight="1" spans="1:3">
      <c r="A293" s="98">
        <v>2320417</v>
      </c>
      <c r="B293" s="102" t="s">
        <v>2323</v>
      </c>
      <c r="C293" s="101"/>
    </row>
    <row r="294" ht="20" customHeight="1" spans="1:3">
      <c r="A294" s="98">
        <v>2320418</v>
      </c>
      <c r="B294" s="102" t="s">
        <v>2324</v>
      </c>
      <c r="C294" s="101"/>
    </row>
    <row r="295" ht="20" customHeight="1" spans="1:3">
      <c r="A295" s="98">
        <v>2320419</v>
      </c>
      <c r="B295" s="102" t="s">
        <v>2325</v>
      </c>
      <c r="C295" s="101"/>
    </row>
    <row r="296" ht="20" customHeight="1" spans="1:3">
      <c r="A296" s="98">
        <v>2320420</v>
      </c>
      <c r="B296" s="102" t="s">
        <v>2326</v>
      </c>
      <c r="C296" s="101"/>
    </row>
    <row r="297" ht="20" customHeight="1" spans="1:3">
      <c r="A297" s="98">
        <v>2320431</v>
      </c>
      <c r="B297" s="102" t="s">
        <v>2327</v>
      </c>
      <c r="C297" s="101"/>
    </row>
    <row r="298" ht="20" customHeight="1" spans="1:3">
      <c r="A298" s="98">
        <v>2320432</v>
      </c>
      <c r="B298" s="102" t="s">
        <v>2328</v>
      </c>
      <c r="C298" s="101"/>
    </row>
    <row r="299" ht="20" customHeight="1" spans="1:3">
      <c r="A299" s="98">
        <v>2320433</v>
      </c>
      <c r="B299" s="102" t="s">
        <v>2329</v>
      </c>
      <c r="C299" s="101">
        <v>411</v>
      </c>
    </row>
    <row r="300" ht="20" customHeight="1" spans="1:3">
      <c r="A300" s="98">
        <v>2320498</v>
      </c>
      <c r="B300" s="102" t="s">
        <v>2330</v>
      </c>
      <c r="C300" s="101">
        <v>6151</v>
      </c>
    </row>
    <row r="301" ht="20" customHeight="1" spans="1:3">
      <c r="A301" s="98">
        <v>2320499</v>
      </c>
      <c r="B301" s="102" t="s">
        <v>2331</v>
      </c>
      <c r="C301" s="101"/>
    </row>
    <row r="302" ht="20" customHeight="1" spans="1:3">
      <c r="A302" s="98">
        <v>233</v>
      </c>
      <c r="B302" s="100" t="s">
        <v>1824</v>
      </c>
      <c r="C302" s="101">
        <f>C303</f>
        <v>0</v>
      </c>
    </row>
    <row r="303" ht="20" customHeight="1" spans="1:3">
      <c r="A303" s="98">
        <v>23304</v>
      </c>
      <c r="B303" s="100" t="s">
        <v>2332</v>
      </c>
      <c r="C303" s="101">
        <f>SUM(C304:C318)</f>
        <v>0</v>
      </c>
    </row>
    <row r="304" ht="20" customHeight="1" spans="1:3">
      <c r="A304" s="98">
        <v>2330401</v>
      </c>
      <c r="B304" s="102" t="s">
        <v>2333</v>
      </c>
      <c r="C304" s="101"/>
    </row>
    <row r="305" ht="20" customHeight="1" spans="1:3">
      <c r="A305" s="98">
        <v>2330405</v>
      </c>
      <c r="B305" s="102" t="s">
        <v>2334</v>
      </c>
      <c r="C305" s="101"/>
    </row>
    <row r="306" ht="20" customHeight="1" spans="1:3">
      <c r="A306" s="98">
        <v>2330411</v>
      </c>
      <c r="B306" s="102" t="s">
        <v>2335</v>
      </c>
      <c r="C306" s="101"/>
    </row>
    <row r="307" ht="20" customHeight="1" spans="1:3">
      <c r="A307" s="98">
        <v>2330413</v>
      </c>
      <c r="B307" s="102" t="s">
        <v>2336</v>
      </c>
      <c r="C307" s="101"/>
    </row>
    <row r="308" ht="20" customHeight="1" spans="1:3">
      <c r="A308" s="98">
        <v>2330414</v>
      </c>
      <c r="B308" s="102" t="s">
        <v>2337</v>
      </c>
      <c r="C308" s="101"/>
    </row>
    <row r="309" ht="20" customHeight="1" spans="1:3">
      <c r="A309" s="98">
        <v>2330416</v>
      </c>
      <c r="B309" s="102" t="s">
        <v>2338</v>
      </c>
      <c r="C309" s="101"/>
    </row>
    <row r="310" ht="20" customHeight="1" spans="1:3">
      <c r="A310" s="98">
        <v>2330417</v>
      </c>
      <c r="B310" s="102" t="s">
        <v>2339</v>
      </c>
      <c r="C310" s="101"/>
    </row>
    <row r="311" ht="20" customHeight="1" spans="1:3">
      <c r="A311" s="98">
        <v>2330418</v>
      </c>
      <c r="B311" s="102" t="s">
        <v>2340</v>
      </c>
      <c r="C311" s="101"/>
    </row>
    <row r="312" ht="20" customHeight="1" spans="1:3">
      <c r="A312" s="98">
        <v>2330419</v>
      </c>
      <c r="B312" s="102" t="s">
        <v>2341</v>
      </c>
      <c r="C312" s="101"/>
    </row>
    <row r="313" ht="20" customHeight="1" spans="1:3">
      <c r="A313" s="98">
        <v>2330420</v>
      </c>
      <c r="B313" s="102" t="s">
        <v>2342</v>
      </c>
      <c r="C313" s="101"/>
    </row>
    <row r="314" ht="20" customHeight="1" spans="1:3">
      <c r="A314" s="98">
        <v>2330431</v>
      </c>
      <c r="B314" s="102" t="s">
        <v>2343</v>
      </c>
      <c r="C314" s="101"/>
    </row>
    <row r="315" ht="20" customHeight="1" spans="1:3">
      <c r="A315" s="98">
        <v>2330432</v>
      </c>
      <c r="B315" s="102" t="s">
        <v>2344</v>
      </c>
      <c r="C315" s="101"/>
    </row>
    <row r="316" ht="20" customHeight="1" spans="1:3">
      <c r="A316" s="98">
        <v>2330433</v>
      </c>
      <c r="B316" s="102" t="s">
        <v>2345</v>
      </c>
      <c r="C316" s="101"/>
    </row>
    <row r="317" ht="20" customHeight="1" spans="1:3">
      <c r="A317" s="98">
        <v>2330498</v>
      </c>
      <c r="B317" s="102" t="s">
        <v>2346</v>
      </c>
      <c r="C317" s="101"/>
    </row>
    <row r="318" ht="20" customHeight="1" spans="1:3">
      <c r="A318" s="98">
        <v>2330499</v>
      </c>
      <c r="B318" s="102" t="s">
        <v>2347</v>
      </c>
      <c r="C318" s="101"/>
    </row>
    <row r="319" ht="20" customHeight="1" spans="1:3">
      <c r="A319" s="98">
        <v>234</v>
      </c>
      <c r="B319" s="129" t="s">
        <v>2348</v>
      </c>
      <c r="C319" s="101">
        <f>SUM(C320,C333)</f>
        <v>0</v>
      </c>
    </row>
    <row r="320" ht="20" customHeight="1" spans="1:3">
      <c r="A320" s="98">
        <v>23401</v>
      </c>
      <c r="B320" s="129" t="s">
        <v>1850</v>
      </c>
      <c r="C320" s="101">
        <f>SUM(C321:C332)</f>
        <v>0</v>
      </c>
    </row>
    <row r="321" ht="20" customHeight="1" spans="1:3">
      <c r="A321" s="98">
        <v>2340101</v>
      </c>
      <c r="B321" s="98" t="s">
        <v>2349</v>
      </c>
      <c r="C321" s="101"/>
    </row>
    <row r="322" ht="20" customHeight="1" spans="1:3">
      <c r="A322" s="98">
        <v>2340102</v>
      </c>
      <c r="B322" s="98" t="s">
        <v>2350</v>
      </c>
      <c r="C322" s="101"/>
    </row>
    <row r="323" ht="20" customHeight="1" spans="1:3">
      <c r="A323" s="98">
        <v>2340103</v>
      </c>
      <c r="B323" s="98" t="s">
        <v>2351</v>
      </c>
      <c r="C323" s="101"/>
    </row>
    <row r="324" ht="20" customHeight="1" spans="1:3">
      <c r="A324" s="98">
        <v>2340104</v>
      </c>
      <c r="B324" s="98" t="s">
        <v>2352</v>
      </c>
      <c r="C324" s="101"/>
    </row>
    <row r="325" ht="20" customHeight="1" spans="1:3">
      <c r="A325" s="98">
        <v>2340105</v>
      </c>
      <c r="B325" s="98" t="s">
        <v>2353</v>
      </c>
      <c r="C325" s="101"/>
    </row>
    <row r="326" ht="20" customHeight="1" spans="1:3">
      <c r="A326" s="98">
        <v>2340106</v>
      </c>
      <c r="B326" s="98" t="s">
        <v>2354</v>
      </c>
      <c r="C326" s="101"/>
    </row>
    <row r="327" ht="20" customHeight="1" spans="1:3">
      <c r="A327" s="98">
        <v>2340107</v>
      </c>
      <c r="B327" s="98" t="s">
        <v>2355</v>
      </c>
      <c r="C327" s="101"/>
    </row>
    <row r="328" ht="20" customHeight="1" spans="1:3">
      <c r="A328" s="98">
        <v>2340108</v>
      </c>
      <c r="B328" s="98" t="s">
        <v>2356</v>
      </c>
      <c r="C328" s="101"/>
    </row>
    <row r="329" ht="20" customHeight="1" spans="1:3">
      <c r="A329" s="98">
        <v>2340109</v>
      </c>
      <c r="B329" s="98" t="s">
        <v>2357</v>
      </c>
      <c r="C329" s="101"/>
    </row>
    <row r="330" ht="20" customHeight="1" spans="1:3">
      <c r="A330" s="98">
        <v>2340110</v>
      </c>
      <c r="B330" s="98" t="s">
        <v>2358</v>
      </c>
      <c r="C330" s="101"/>
    </row>
    <row r="331" ht="20" customHeight="1" spans="1:3">
      <c r="A331" s="98">
        <v>2340111</v>
      </c>
      <c r="B331" s="98" t="s">
        <v>2359</v>
      </c>
      <c r="C331" s="101"/>
    </row>
    <row r="332" ht="20" customHeight="1" spans="1:3">
      <c r="A332" s="98">
        <v>2340199</v>
      </c>
      <c r="B332" s="98" t="s">
        <v>2360</v>
      </c>
      <c r="C332" s="101"/>
    </row>
    <row r="333" ht="20" customHeight="1" spans="1:3">
      <c r="A333" s="98">
        <v>23402</v>
      </c>
      <c r="B333" s="129" t="s">
        <v>2361</v>
      </c>
      <c r="C333" s="101">
        <f>SUM(C334:C339)</f>
        <v>0</v>
      </c>
    </row>
    <row r="334" ht="20" customHeight="1" spans="1:3">
      <c r="A334" s="98">
        <v>2340201</v>
      </c>
      <c r="B334" s="98" t="s">
        <v>1617</v>
      </c>
      <c r="C334" s="101"/>
    </row>
    <row r="335" ht="20" customHeight="1" spans="1:3">
      <c r="A335" s="98">
        <v>2340202</v>
      </c>
      <c r="B335" s="98" t="s">
        <v>1662</v>
      </c>
      <c r="C335" s="101"/>
    </row>
    <row r="336" ht="20" customHeight="1" spans="1:3">
      <c r="A336" s="98">
        <v>2340203</v>
      </c>
      <c r="B336" s="98" t="s">
        <v>2362</v>
      </c>
      <c r="C336" s="101"/>
    </row>
    <row r="337" ht="20" customHeight="1" spans="1:3">
      <c r="A337" s="98">
        <v>2340204</v>
      </c>
      <c r="B337" s="98" t="s">
        <v>2363</v>
      </c>
      <c r="C337" s="101"/>
    </row>
    <row r="338" ht="20" customHeight="1" spans="1:3">
      <c r="A338" s="98">
        <v>2340205</v>
      </c>
      <c r="B338" s="98" t="s">
        <v>2364</v>
      </c>
      <c r="C338" s="101"/>
    </row>
    <row r="339" ht="20" customHeight="1" spans="1:3">
      <c r="A339" s="98">
        <v>2340299</v>
      </c>
      <c r="B339" s="98" t="s">
        <v>2365</v>
      </c>
      <c r="C339" s="101"/>
    </row>
  </sheetData>
  <mergeCells count="2">
    <mergeCell ref="A2:C2"/>
    <mergeCell ref="B3:C3"/>
  </mergeCells>
  <dataValidations count="1">
    <dataValidation type="decimal" operator="between" allowBlank="1" showInputMessage="1" showErrorMessage="1" sqref="C5:C339">
      <formula1>-99999999999999</formula1>
      <formula2>99999999999999</formula2>
    </dataValidation>
  </dataValidations>
  <pageMargins left="0.751388888888889" right="0.751388888888889" top="1" bottom="1" header="0.5" footer="0.5"/>
  <pageSetup paperSize="9"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3"/>
  <sheetViews>
    <sheetView view="pageBreakPreview" zoomScaleNormal="100" workbookViewId="0">
      <selection activeCell="E10" sqref="E10"/>
    </sheetView>
  </sheetViews>
  <sheetFormatPr defaultColWidth="9" defaultRowHeight="13.5" outlineLevelCol="1"/>
  <cols>
    <col min="1" max="1" width="56.125" style="85" customWidth="1"/>
    <col min="2" max="2" width="21.125" style="108" customWidth="1"/>
    <col min="3" max="16384" width="9" style="85"/>
  </cols>
  <sheetData>
    <row r="1" ht="20" customHeight="1" spans="1:1">
      <c r="A1" s="94" t="s">
        <v>35</v>
      </c>
    </row>
    <row r="2" ht="30" customHeight="1" spans="1:2">
      <c r="A2" s="126" t="s">
        <v>2366</v>
      </c>
      <c r="B2" s="126"/>
    </row>
    <row r="3" ht="20" customHeight="1" spans="2:2">
      <c r="B3" s="118" t="s">
        <v>71</v>
      </c>
    </row>
    <row r="4" ht="20" customHeight="1" spans="1:2">
      <c r="A4" s="28" t="s">
        <v>2</v>
      </c>
      <c r="B4" s="28" t="s">
        <v>1893</v>
      </c>
    </row>
    <row r="5" ht="20" customHeight="1" spans="1:2">
      <c r="A5" s="28" t="s">
        <v>814</v>
      </c>
      <c r="B5" s="99">
        <v>8172</v>
      </c>
    </row>
    <row r="6" ht="20" customHeight="1" spans="1:2">
      <c r="A6" s="98" t="s">
        <v>2367</v>
      </c>
      <c r="B6" s="101"/>
    </row>
    <row r="7" ht="20" customHeight="1" spans="1:2">
      <c r="A7" s="98" t="s">
        <v>2368</v>
      </c>
      <c r="B7" s="101"/>
    </row>
    <row r="8" ht="20" customHeight="1" spans="1:2">
      <c r="A8" s="98" t="s">
        <v>2369</v>
      </c>
      <c r="B8" s="101"/>
    </row>
    <row r="9" ht="20" customHeight="1" spans="1:2">
      <c r="A9" s="98" t="s">
        <v>2370</v>
      </c>
      <c r="B9" s="101"/>
    </row>
    <row r="10" ht="20" customHeight="1" spans="1:2">
      <c r="A10" s="98" t="s">
        <v>2371</v>
      </c>
      <c r="B10" s="101"/>
    </row>
    <row r="11" ht="20" customHeight="1" spans="1:2">
      <c r="A11" s="98" t="s">
        <v>2372</v>
      </c>
      <c r="B11" s="101"/>
    </row>
    <row r="12" ht="20" customHeight="1" spans="1:2">
      <c r="A12" s="98" t="s">
        <v>2373</v>
      </c>
      <c r="B12" s="101"/>
    </row>
    <row r="13" ht="20" customHeight="1" spans="1:2">
      <c r="A13" s="98" t="s">
        <v>2374</v>
      </c>
      <c r="B13" s="101"/>
    </row>
    <row r="14" ht="20" customHeight="1" spans="1:2">
      <c r="A14" s="98" t="s">
        <v>2375</v>
      </c>
      <c r="B14" s="101"/>
    </row>
    <row r="15" ht="20" customHeight="1" spans="1:2">
      <c r="A15" s="98" t="s">
        <v>2376</v>
      </c>
      <c r="B15" s="101"/>
    </row>
    <row r="16" ht="20" customHeight="1" spans="1:2">
      <c r="A16" s="98" t="s">
        <v>2377</v>
      </c>
      <c r="B16" s="101"/>
    </row>
    <row r="17" ht="20" customHeight="1" spans="1:2">
      <c r="A17" s="98" t="s">
        <v>2378</v>
      </c>
      <c r="B17" s="101"/>
    </row>
    <row r="18" ht="20" customHeight="1" spans="1:2">
      <c r="A18" s="98" t="s">
        <v>2379</v>
      </c>
      <c r="B18" s="101"/>
    </row>
    <row r="19" ht="20" customHeight="1" spans="1:2">
      <c r="A19" s="98" t="s">
        <v>2380</v>
      </c>
      <c r="B19" s="101">
        <v>1357</v>
      </c>
    </row>
    <row r="20" ht="20" customHeight="1" spans="1:2">
      <c r="A20" s="98" t="s">
        <v>2381</v>
      </c>
      <c r="B20" s="101"/>
    </row>
    <row r="21" ht="20" customHeight="1" spans="1:2">
      <c r="A21" s="98" t="s">
        <v>2382</v>
      </c>
      <c r="B21" s="101"/>
    </row>
    <row r="22" ht="20" customHeight="1" spans="1:2">
      <c r="A22" s="98" t="s">
        <v>2383</v>
      </c>
      <c r="B22" s="101"/>
    </row>
    <row r="23" ht="20" customHeight="1" spans="1:2">
      <c r="A23" s="98" t="s">
        <v>2384</v>
      </c>
      <c r="B23" s="101"/>
    </row>
    <row r="24" ht="20" customHeight="1" spans="1:2">
      <c r="A24" s="98" t="s">
        <v>2385</v>
      </c>
      <c r="B24" s="101"/>
    </row>
    <row r="25" ht="20" customHeight="1" spans="1:2">
      <c r="A25" s="98" t="s">
        <v>2386</v>
      </c>
      <c r="B25" s="101"/>
    </row>
    <row r="26" ht="20" customHeight="1" spans="1:2">
      <c r="A26" s="98" t="s">
        <v>2387</v>
      </c>
      <c r="B26" s="101"/>
    </row>
    <row r="27" ht="20" customHeight="1" spans="1:2">
      <c r="A27" s="98" t="s">
        <v>2388</v>
      </c>
      <c r="B27" s="101"/>
    </row>
    <row r="28" ht="20" customHeight="1" spans="1:2">
      <c r="A28" s="98" t="s">
        <v>2389</v>
      </c>
      <c r="B28" s="101"/>
    </row>
    <row r="29" ht="20" customHeight="1" spans="1:2">
      <c r="A29" s="98" t="s">
        <v>2390</v>
      </c>
      <c r="B29" s="101"/>
    </row>
    <row r="30" ht="20" customHeight="1" spans="1:2">
      <c r="A30" s="98" t="s">
        <v>2391</v>
      </c>
      <c r="B30" s="101"/>
    </row>
    <row r="31" ht="20" customHeight="1" spans="1:2">
      <c r="A31" s="98" t="s">
        <v>2392</v>
      </c>
      <c r="B31" s="101">
        <v>731</v>
      </c>
    </row>
    <row r="32" ht="20" customHeight="1" spans="1:2">
      <c r="A32" s="98" t="s">
        <v>2393</v>
      </c>
      <c r="B32" s="101">
        <v>6084</v>
      </c>
    </row>
    <row r="33" ht="20" customHeight="1" spans="1:2">
      <c r="A33" s="98" t="s">
        <v>2394</v>
      </c>
      <c r="B33" s="101"/>
    </row>
  </sheetData>
  <mergeCells count="1">
    <mergeCell ref="A2:B2"/>
  </mergeCells>
  <dataValidations count="1">
    <dataValidation type="decimal" operator="between" allowBlank="1" showInputMessage="1" showErrorMessage="1" sqref="B6:B33">
      <formula1>-99999999999999</formula1>
      <formula2>99999999999999</formula2>
    </dataValidation>
  </dataValidation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6"/>
  <sheetViews>
    <sheetView view="pageBreakPreview" zoomScaleNormal="100" workbookViewId="0">
      <selection activeCell="H12" sqref="H12"/>
    </sheetView>
  </sheetViews>
  <sheetFormatPr defaultColWidth="6.75" defaultRowHeight="13.5" outlineLevelRow="5"/>
  <cols>
    <col min="1" max="1" width="30.25" style="33" customWidth="1"/>
    <col min="2" max="2" width="45.75" style="33" customWidth="1"/>
    <col min="3" max="5" width="9" style="33" customWidth="1"/>
    <col min="6" max="6" width="5.625" style="33" customWidth="1"/>
    <col min="7" max="7" width="0.75" style="33" customWidth="1"/>
    <col min="8" max="8" width="10.125" style="33" customWidth="1"/>
    <col min="9" max="9" width="5.875" style="33" customWidth="1"/>
    <col min="10" max="16380" width="6.75" style="33"/>
  </cols>
  <sheetData>
    <row r="1" s="33" customFormat="1" ht="20" customHeight="1" spans="1:1">
      <c r="A1" s="34" t="s">
        <v>37</v>
      </c>
    </row>
    <row r="2" s="33" customFormat="1" ht="30" customHeight="1" spans="1:252">
      <c r="A2" s="75" t="s">
        <v>2395</v>
      </c>
      <c r="B2" s="75"/>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c r="IR2" s="76"/>
    </row>
    <row r="3" s="33" customFormat="1" ht="20" customHeight="1" spans="1:252">
      <c r="A3" s="77"/>
      <c r="B3" s="78" t="s">
        <v>71</v>
      </c>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row>
    <row r="4" s="33" customFormat="1" ht="20" customHeight="1" spans="1:252">
      <c r="A4" s="123" t="s">
        <v>1961</v>
      </c>
      <c r="B4" s="89" t="s">
        <v>115</v>
      </c>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84"/>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row>
    <row r="5" s="33" customFormat="1" ht="20" customHeight="1" spans="1:2">
      <c r="A5" s="124" t="s">
        <v>1965</v>
      </c>
      <c r="B5" s="125">
        <v>8172</v>
      </c>
    </row>
    <row r="6" s="33" customFormat="1" ht="20" customHeight="1" spans="1:252">
      <c r="A6" s="123" t="s">
        <v>1966</v>
      </c>
      <c r="B6" s="89">
        <v>8172</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84"/>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row>
  </sheetData>
  <mergeCells count="1">
    <mergeCell ref="A2:B2"/>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K8" sqref="K8"/>
    </sheetView>
  </sheetViews>
  <sheetFormatPr defaultColWidth="9" defaultRowHeight="13.5" outlineLevelCol="5"/>
  <cols>
    <col min="1" max="1" width="27.625" style="85" customWidth="1"/>
    <col min="2" max="2" width="18" style="85" customWidth="1"/>
    <col min="3" max="3" width="19.625" style="85" customWidth="1"/>
    <col min="4" max="4" width="18.25" style="85" customWidth="1"/>
    <col min="5" max="5" width="11.125" style="85" customWidth="1"/>
    <col min="6" max="6" width="13.625" style="85" customWidth="1"/>
    <col min="7" max="16384" width="9" style="85"/>
  </cols>
  <sheetData>
    <row r="1" s="85" customFormat="1" ht="20" customHeight="1" spans="1:1">
      <c r="A1" s="94" t="s">
        <v>41</v>
      </c>
    </row>
    <row r="2" s="85" customFormat="1" ht="30" customHeight="1" spans="1:6">
      <c r="A2" s="95" t="s">
        <v>42</v>
      </c>
      <c r="B2" s="95"/>
      <c r="C2" s="95"/>
      <c r="D2" s="95"/>
      <c r="E2" s="95"/>
      <c r="F2" s="95"/>
    </row>
    <row r="3" s="85" customFormat="1" ht="20" customHeight="1" spans="2:6">
      <c r="B3" s="96"/>
      <c r="F3" s="85" t="s">
        <v>71</v>
      </c>
    </row>
    <row r="4" s="85" customFormat="1" ht="20" customHeight="1" spans="1:6">
      <c r="A4" s="28" t="s">
        <v>2</v>
      </c>
      <c r="B4" s="110" t="s">
        <v>73</v>
      </c>
      <c r="C4" s="110" t="s">
        <v>74</v>
      </c>
      <c r="D4" s="110" t="s">
        <v>75</v>
      </c>
      <c r="E4" s="110" t="s">
        <v>76</v>
      </c>
      <c r="F4" s="111" t="s">
        <v>77</v>
      </c>
    </row>
    <row r="5" s="85" customFormat="1" ht="20" customHeight="1" spans="1:6">
      <c r="A5" s="29" t="s">
        <v>2396</v>
      </c>
      <c r="B5" s="30"/>
      <c r="C5" s="112">
        <v>260</v>
      </c>
      <c r="D5" s="112">
        <v>401</v>
      </c>
      <c r="E5" s="112">
        <f t="shared" ref="E5:E11" si="0">D5-B5</f>
        <v>401</v>
      </c>
      <c r="F5" s="113"/>
    </row>
    <row r="6" s="85" customFormat="1" ht="20" customHeight="1" spans="1:6">
      <c r="A6" s="122" t="s">
        <v>2397</v>
      </c>
      <c r="B6" s="32"/>
      <c r="C6" s="115"/>
      <c r="D6" s="115"/>
      <c r="E6" s="115"/>
      <c r="F6" s="116"/>
    </row>
    <row r="7" s="85" customFormat="1" ht="20" customHeight="1" spans="1:6">
      <c r="A7" s="122" t="s">
        <v>2398</v>
      </c>
      <c r="B7" s="32"/>
      <c r="C7" s="115">
        <v>260</v>
      </c>
      <c r="D7" s="115"/>
      <c r="E7" s="115"/>
      <c r="F7" s="116"/>
    </row>
    <row r="8" s="85" customFormat="1" ht="20" customHeight="1" spans="1:6">
      <c r="A8" s="122" t="s">
        <v>2399</v>
      </c>
      <c r="B8" s="32"/>
      <c r="C8" s="115"/>
      <c r="D8" s="115"/>
      <c r="E8" s="115"/>
      <c r="F8" s="116"/>
    </row>
    <row r="9" s="85" customFormat="1" ht="20" customHeight="1" spans="1:6">
      <c r="A9" s="122" t="s">
        <v>2400</v>
      </c>
      <c r="B9" s="32"/>
      <c r="C9" s="115"/>
      <c r="D9" s="115"/>
      <c r="E9" s="115"/>
      <c r="F9" s="116"/>
    </row>
    <row r="10" s="85" customFormat="1" ht="20" customHeight="1" spans="1:6">
      <c r="A10" s="122" t="s">
        <v>2401</v>
      </c>
      <c r="B10" s="32"/>
      <c r="C10" s="115"/>
      <c r="D10" s="115">
        <v>401</v>
      </c>
      <c r="E10" s="115">
        <f t="shared" si="0"/>
        <v>401</v>
      </c>
      <c r="F10" s="116"/>
    </row>
    <row r="11" s="85" customFormat="1" ht="20" customHeight="1" spans="1:6">
      <c r="A11" s="29" t="s">
        <v>1985</v>
      </c>
      <c r="B11" s="30">
        <v>8</v>
      </c>
      <c r="C11" s="112"/>
      <c r="D11" s="112">
        <v>7</v>
      </c>
      <c r="E11" s="112">
        <f t="shared" si="0"/>
        <v>-1</v>
      </c>
      <c r="F11" s="113">
        <f t="shared" ref="F10:F13" si="1">E11/B11</f>
        <v>-0.125</v>
      </c>
    </row>
    <row r="12" s="85" customFormat="1" ht="20" customHeight="1" spans="1:6">
      <c r="A12" s="29" t="s">
        <v>2402</v>
      </c>
      <c r="B12" s="30">
        <v>521</v>
      </c>
      <c r="C12" s="112"/>
      <c r="D12" s="112"/>
      <c r="E12" s="112"/>
      <c r="F12" s="113">
        <f t="shared" si="1"/>
        <v>0</v>
      </c>
    </row>
    <row r="13" s="85" customFormat="1" ht="20" customHeight="1" spans="1:6">
      <c r="A13" s="28" t="s">
        <v>1966</v>
      </c>
      <c r="B13" s="30">
        <v>529</v>
      </c>
      <c r="C13" s="112">
        <v>260</v>
      </c>
      <c r="D13" s="112">
        <v>408</v>
      </c>
      <c r="E13" s="112">
        <f>D13-B13</f>
        <v>-121</v>
      </c>
      <c r="F13" s="113">
        <f t="shared" si="1"/>
        <v>-0.228733459357278</v>
      </c>
    </row>
  </sheetData>
  <mergeCells count="1">
    <mergeCell ref="A2:F2"/>
  </mergeCells>
  <pageMargins left="0.75" right="0.75" top="1" bottom="1" header="0.5" footer="0.5"/>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5"/>
  <sheetViews>
    <sheetView view="pageBreakPreview" zoomScaleNormal="100" workbookViewId="0">
      <selection activeCell="E12" sqref="E12"/>
    </sheetView>
  </sheetViews>
  <sheetFormatPr defaultColWidth="9" defaultRowHeight="13.5" outlineLevelCol="2"/>
  <cols>
    <col min="1" max="1" width="10.375" style="85"/>
    <col min="2" max="2" width="41.625" style="85" customWidth="1"/>
    <col min="3" max="3" width="34.5" style="108" customWidth="1"/>
    <col min="4" max="4" width="34.5" style="85" customWidth="1"/>
    <col min="5" max="16384" width="9" style="85"/>
  </cols>
  <sheetData>
    <row r="1" ht="20" customHeight="1" spans="1:2">
      <c r="A1" s="85" t="s">
        <v>43</v>
      </c>
      <c r="B1" s="94"/>
    </row>
    <row r="2" ht="30" customHeight="1" spans="2:3">
      <c r="B2" s="95" t="s">
        <v>44</v>
      </c>
      <c r="C2" s="95"/>
    </row>
    <row r="3" ht="20" customHeight="1" spans="3:3">
      <c r="C3" s="118" t="s">
        <v>71</v>
      </c>
    </row>
    <row r="4" ht="20" customHeight="1" spans="1:3">
      <c r="A4" s="97" t="s">
        <v>113</v>
      </c>
      <c r="B4" s="97" t="s">
        <v>2403</v>
      </c>
      <c r="C4" s="97" t="s">
        <v>115</v>
      </c>
    </row>
    <row r="5" ht="20" customHeight="1" spans="1:3">
      <c r="A5" s="97"/>
      <c r="B5" s="97" t="s">
        <v>2404</v>
      </c>
      <c r="C5" s="99">
        <v>401</v>
      </c>
    </row>
    <row r="6" ht="20" customHeight="1" spans="1:3">
      <c r="A6" s="98">
        <v>103</v>
      </c>
      <c r="B6" s="100" t="s">
        <v>444</v>
      </c>
      <c r="C6" s="101">
        <v>401</v>
      </c>
    </row>
    <row r="7" ht="20" customHeight="1" spans="1:3">
      <c r="A7" s="98">
        <v>10306</v>
      </c>
      <c r="B7" s="100" t="s">
        <v>695</v>
      </c>
      <c r="C7" s="101">
        <v>401</v>
      </c>
    </row>
    <row r="8" ht="20" customHeight="1" spans="1:3">
      <c r="A8" s="98">
        <v>1030601</v>
      </c>
      <c r="B8" s="100" t="s">
        <v>696</v>
      </c>
      <c r="C8" s="107">
        <v>0</v>
      </c>
    </row>
    <row r="9" ht="20" customHeight="1" spans="1:3">
      <c r="A9" s="98">
        <v>103060103</v>
      </c>
      <c r="B9" s="102" t="s">
        <v>2405</v>
      </c>
      <c r="C9" s="101"/>
    </row>
    <row r="10" ht="20" customHeight="1" spans="1:3">
      <c r="A10" s="98">
        <v>103060104</v>
      </c>
      <c r="B10" s="102" t="s">
        <v>2406</v>
      </c>
      <c r="C10" s="119"/>
    </row>
    <row r="11" ht="20" customHeight="1" spans="1:3">
      <c r="A11" s="98">
        <v>103060105</v>
      </c>
      <c r="B11" s="102" t="s">
        <v>2407</v>
      </c>
      <c r="C11" s="101"/>
    </row>
    <row r="12" ht="20" customHeight="1" spans="1:3">
      <c r="A12" s="98">
        <v>103060106</v>
      </c>
      <c r="B12" s="102" t="s">
        <v>2408</v>
      </c>
      <c r="C12" s="101"/>
    </row>
    <row r="13" ht="20" customHeight="1" spans="1:3">
      <c r="A13" s="98">
        <v>103060107</v>
      </c>
      <c r="B13" s="102" t="s">
        <v>2409</v>
      </c>
      <c r="C13" s="101"/>
    </row>
    <row r="14" ht="20" customHeight="1" spans="1:3">
      <c r="A14" s="98">
        <v>103060108</v>
      </c>
      <c r="B14" s="102" t="s">
        <v>2410</v>
      </c>
      <c r="C14" s="101"/>
    </row>
    <row r="15" ht="20" customHeight="1" spans="1:3">
      <c r="A15" s="98">
        <v>103060109</v>
      </c>
      <c r="B15" s="102" t="s">
        <v>2411</v>
      </c>
      <c r="C15" s="101"/>
    </row>
    <row r="16" ht="20" customHeight="1" spans="1:3">
      <c r="A16" s="98">
        <v>103060112</v>
      </c>
      <c r="B16" s="102" t="s">
        <v>2412</v>
      </c>
      <c r="C16" s="101"/>
    </row>
    <row r="17" ht="20" customHeight="1" spans="1:3">
      <c r="A17" s="98">
        <v>103060113</v>
      </c>
      <c r="B17" s="102" t="s">
        <v>2413</v>
      </c>
      <c r="C17" s="101"/>
    </row>
    <row r="18" ht="20" customHeight="1" spans="1:3">
      <c r="A18" s="98">
        <v>103060114</v>
      </c>
      <c r="B18" s="102" t="s">
        <v>2414</v>
      </c>
      <c r="C18" s="101"/>
    </row>
    <row r="19" ht="20" customHeight="1" spans="1:3">
      <c r="A19" s="98">
        <v>103060115</v>
      </c>
      <c r="B19" s="102" t="s">
        <v>2415</v>
      </c>
      <c r="C19" s="101"/>
    </row>
    <row r="20" ht="20" customHeight="1" spans="1:3">
      <c r="A20" s="98">
        <v>103060116</v>
      </c>
      <c r="B20" s="102" t="s">
        <v>2416</v>
      </c>
      <c r="C20" s="101"/>
    </row>
    <row r="21" ht="20" customHeight="1" spans="1:3">
      <c r="A21" s="98">
        <v>103060117</v>
      </c>
      <c r="B21" s="102" t="s">
        <v>2417</v>
      </c>
      <c r="C21" s="101"/>
    </row>
    <row r="22" ht="20" customHeight="1" spans="1:3">
      <c r="A22" s="98">
        <v>103060118</v>
      </c>
      <c r="B22" s="102" t="s">
        <v>2418</v>
      </c>
      <c r="C22" s="101"/>
    </row>
    <row r="23" ht="20" customHeight="1" spans="1:3">
      <c r="A23" s="98">
        <v>103060119</v>
      </c>
      <c r="B23" s="102" t="s">
        <v>2419</v>
      </c>
      <c r="C23" s="120"/>
    </row>
    <row r="24" ht="20" customHeight="1" spans="1:3">
      <c r="A24" s="98">
        <v>103060120</v>
      </c>
      <c r="B24" s="102" t="s">
        <v>2420</v>
      </c>
      <c r="C24" s="120"/>
    </row>
    <row r="25" ht="20" customHeight="1" spans="1:3">
      <c r="A25" s="98">
        <v>103060121</v>
      </c>
      <c r="B25" s="102" t="s">
        <v>2421</v>
      </c>
      <c r="C25" s="120"/>
    </row>
    <row r="26" ht="20" customHeight="1" spans="1:3">
      <c r="A26" s="98">
        <v>103060122</v>
      </c>
      <c r="B26" s="102" t="s">
        <v>2422</v>
      </c>
      <c r="C26" s="120"/>
    </row>
    <row r="27" ht="20" customHeight="1" spans="1:3">
      <c r="A27" s="98">
        <v>103060123</v>
      </c>
      <c r="B27" s="102" t="s">
        <v>2423</v>
      </c>
      <c r="C27" s="120"/>
    </row>
    <row r="28" ht="20" customHeight="1" spans="1:3">
      <c r="A28" s="98">
        <v>103060124</v>
      </c>
      <c r="B28" s="102" t="s">
        <v>2424</v>
      </c>
      <c r="C28" s="120"/>
    </row>
    <row r="29" ht="20" customHeight="1" spans="1:3">
      <c r="A29" s="98">
        <v>103060125</v>
      </c>
      <c r="B29" s="102" t="s">
        <v>2425</v>
      </c>
      <c r="C29" s="120"/>
    </row>
    <row r="30" ht="20" customHeight="1" spans="1:3">
      <c r="A30" s="98">
        <v>103060126</v>
      </c>
      <c r="B30" s="102" t="s">
        <v>2426</v>
      </c>
      <c r="C30" s="120"/>
    </row>
    <row r="31" ht="20" customHeight="1" spans="1:3">
      <c r="A31" s="98">
        <v>103060127</v>
      </c>
      <c r="B31" s="102" t="s">
        <v>2427</v>
      </c>
      <c r="C31" s="120"/>
    </row>
    <row r="32" ht="20" customHeight="1" spans="1:3">
      <c r="A32" s="98">
        <v>103060128</v>
      </c>
      <c r="B32" s="102" t="s">
        <v>2428</v>
      </c>
      <c r="C32" s="120"/>
    </row>
    <row r="33" ht="20" customHeight="1" spans="1:3">
      <c r="A33" s="98">
        <v>103060129</v>
      </c>
      <c r="B33" s="102" t="s">
        <v>2429</v>
      </c>
      <c r="C33" s="101"/>
    </row>
    <row r="34" ht="20" customHeight="1" spans="1:3">
      <c r="A34" s="98">
        <v>103060130</v>
      </c>
      <c r="B34" s="102" t="s">
        <v>2430</v>
      </c>
      <c r="C34" s="101"/>
    </row>
    <row r="35" ht="20" customHeight="1" spans="1:3">
      <c r="A35" s="98">
        <v>103060131</v>
      </c>
      <c r="B35" s="102" t="s">
        <v>2431</v>
      </c>
      <c r="C35" s="101"/>
    </row>
    <row r="36" ht="20" customHeight="1" spans="1:3">
      <c r="A36" s="98">
        <v>103060132</v>
      </c>
      <c r="B36" s="102" t="s">
        <v>2432</v>
      </c>
      <c r="C36" s="101"/>
    </row>
    <row r="37" ht="20" customHeight="1" spans="1:3">
      <c r="A37" s="98">
        <v>103060133</v>
      </c>
      <c r="B37" s="102" t="s">
        <v>2433</v>
      </c>
      <c r="C37" s="101"/>
    </row>
    <row r="38" ht="20" customHeight="1" spans="1:3">
      <c r="A38" s="98">
        <v>103060134</v>
      </c>
      <c r="B38" s="102" t="s">
        <v>698</v>
      </c>
      <c r="C38" s="101"/>
    </row>
    <row r="39" ht="20" customHeight="1" spans="1:3">
      <c r="A39" s="98">
        <v>103060198</v>
      </c>
      <c r="B39" s="102" t="s">
        <v>2434</v>
      </c>
      <c r="C39" s="101"/>
    </row>
    <row r="40" ht="20" customHeight="1" spans="1:3">
      <c r="A40" s="98">
        <v>1030602</v>
      </c>
      <c r="B40" s="100" t="s">
        <v>700</v>
      </c>
      <c r="C40" s="101">
        <v>0</v>
      </c>
    </row>
    <row r="41" ht="20" customHeight="1" spans="1:3">
      <c r="A41" s="98">
        <v>103060202</v>
      </c>
      <c r="B41" s="102" t="s">
        <v>2435</v>
      </c>
      <c r="C41" s="101"/>
    </row>
    <row r="42" ht="20" customHeight="1" spans="1:3">
      <c r="A42" s="98">
        <v>103060203</v>
      </c>
      <c r="B42" s="102" t="s">
        <v>2436</v>
      </c>
      <c r="C42" s="101"/>
    </row>
    <row r="43" ht="20" customHeight="1" spans="1:3">
      <c r="A43" s="98">
        <v>103060204</v>
      </c>
      <c r="B43" s="102" t="s">
        <v>2437</v>
      </c>
      <c r="C43" s="101"/>
    </row>
    <row r="44" ht="20" customHeight="1" spans="1:3">
      <c r="A44" s="98">
        <v>103060298</v>
      </c>
      <c r="B44" s="102" t="s">
        <v>2438</v>
      </c>
      <c r="C44" s="101"/>
    </row>
    <row r="45" ht="20" customHeight="1" spans="1:3">
      <c r="A45" s="98">
        <v>1030603</v>
      </c>
      <c r="B45" s="100" t="s">
        <v>703</v>
      </c>
      <c r="C45" s="101">
        <v>0</v>
      </c>
    </row>
    <row r="46" ht="20" customHeight="1" spans="1:3">
      <c r="A46" s="98">
        <v>103060301</v>
      </c>
      <c r="B46" s="102" t="s">
        <v>2439</v>
      </c>
      <c r="C46" s="101"/>
    </row>
    <row r="47" ht="20" customHeight="1" spans="1:3">
      <c r="A47" s="98">
        <v>103060304</v>
      </c>
      <c r="B47" s="102" t="s">
        <v>2440</v>
      </c>
      <c r="C47" s="101"/>
    </row>
    <row r="48" ht="20" customHeight="1" spans="1:3">
      <c r="A48" s="98">
        <v>103060305</v>
      </c>
      <c r="B48" s="102" t="s">
        <v>2441</v>
      </c>
      <c r="C48" s="101"/>
    </row>
    <row r="49" ht="20" customHeight="1" spans="1:3">
      <c r="A49" s="98">
        <v>103060307</v>
      </c>
      <c r="B49" s="102" t="s">
        <v>2442</v>
      </c>
      <c r="C49" s="101"/>
    </row>
    <row r="50" ht="20" customHeight="1" spans="1:3">
      <c r="A50" s="98">
        <v>103060398</v>
      </c>
      <c r="B50" s="102" t="s">
        <v>2443</v>
      </c>
      <c r="C50" s="101"/>
    </row>
    <row r="51" ht="20" customHeight="1" spans="1:3">
      <c r="A51" s="98">
        <v>1030604</v>
      </c>
      <c r="B51" s="100" t="s">
        <v>705</v>
      </c>
      <c r="C51" s="101">
        <v>0</v>
      </c>
    </row>
    <row r="52" ht="20" customHeight="1" spans="1:3">
      <c r="A52" s="98">
        <v>103060401</v>
      </c>
      <c r="B52" s="102" t="s">
        <v>2444</v>
      </c>
      <c r="C52" s="101"/>
    </row>
    <row r="53" ht="20" customHeight="1" spans="1:3">
      <c r="A53" s="98">
        <v>103060402</v>
      </c>
      <c r="B53" s="102" t="s">
        <v>2445</v>
      </c>
      <c r="C53" s="101"/>
    </row>
    <row r="54" ht="20" customHeight="1" spans="1:3">
      <c r="A54" s="98">
        <v>103060498</v>
      </c>
      <c r="B54" s="102" t="s">
        <v>2446</v>
      </c>
      <c r="C54" s="101"/>
    </row>
    <row r="55" ht="20" customHeight="1" spans="1:3">
      <c r="A55" s="98">
        <v>1030698</v>
      </c>
      <c r="B55" s="100" t="s">
        <v>2447</v>
      </c>
      <c r="C55" s="121">
        <v>401</v>
      </c>
    </row>
  </sheetData>
  <mergeCells count="1">
    <mergeCell ref="B2:C2"/>
  </mergeCells>
  <dataValidations count="1">
    <dataValidation type="decimal" operator="between" allowBlank="1" showInputMessage="1" showErrorMessage="1" sqref="C5:C54">
      <formula1>-99999999999999</formula1>
      <formula2>99999999999999</formula2>
    </dataValidation>
  </dataValidations>
  <pageMargins left="0.751388888888889" right="0.751388888888889"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7"/>
  <sheetViews>
    <sheetView workbookViewId="0">
      <selection activeCell="I7" sqref="I7"/>
    </sheetView>
  </sheetViews>
  <sheetFormatPr defaultColWidth="9" defaultRowHeight="14.25"/>
  <cols>
    <col min="1" max="1" width="31.625" style="198" customWidth="1"/>
    <col min="2" max="4" width="16.25" style="199" customWidth="1"/>
    <col min="5" max="5" width="13" style="199" customWidth="1"/>
    <col min="6" max="6" width="13" style="200" customWidth="1"/>
    <col min="7" max="234" width="9" style="195"/>
    <col min="235" max="245" width="9" style="197"/>
    <col min="246" max="246" width="44.25" style="197" customWidth="1"/>
    <col min="247" max="247" width="19.625" style="197" customWidth="1"/>
    <col min="248" max="248" width="17.625" style="197" customWidth="1"/>
    <col min="249" max="249" width="17.5" style="197" customWidth="1"/>
    <col min="250" max="16384" width="9" style="197"/>
  </cols>
  <sheetData>
    <row r="1" s="195" customFormat="1" spans="1:256">
      <c r="A1" s="197" t="s">
        <v>5</v>
      </c>
      <c r="B1" s="201"/>
      <c r="C1" s="201"/>
      <c r="D1" s="201"/>
      <c r="E1" s="201"/>
      <c r="F1" s="202"/>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c r="BZ1" s="197"/>
      <c r="CA1" s="197"/>
      <c r="CB1" s="197"/>
      <c r="CC1" s="197"/>
      <c r="CD1" s="197"/>
      <c r="CE1" s="197"/>
      <c r="CF1" s="197"/>
      <c r="CG1" s="197"/>
      <c r="CH1" s="197"/>
      <c r="CI1" s="197"/>
      <c r="CJ1" s="197"/>
      <c r="CK1" s="197"/>
      <c r="CL1" s="197"/>
      <c r="CM1" s="197"/>
      <c r="CN1" s="197"/>
      <c r="CO1" s="197"/>
      <c r="CP1" s="197"/>
      <c r="CQ1" s="197"/>
      <c r="CR1" s="197"/>
      <c r="CS1" s="197"/>
      <c r="CT1" s="197"/>
      <c r="CU1" s="197"/>
      <c r="CV1" s="197"/>
      <c r="CW1" s="197"/>
      <c r="CX1" s="197"/>
      <c r="CY1" s="197"/>
      <c r="CZ1" s="197"/>
      <c r="DA1" s="197"/>
      <c r="DB1" s="197"/>
      <c r="DC1" s="197"/>
      <c r="DD1" s="197"/>
      <c r="DE1" s="197"/>
      <c r="DF1" s="197"/>
      <c r="DG1" s="197"/>
      <c r="DH1" s="197"/>
      <c r="DI1" s="197"/>
      <c r="DJ1" s="197"/>
      <c r="DK1" s="197"/>
      <c r="DL1" s="197"/>
      <c r="DM1" s="197"/>
      <c r="DN1" s="197"/>
      <c r="DO1" s="197"/>
      <c r="DP1" s="197"/>
      <c r="DQ1" s="197"/>
      <c r="DR1" s="197"/>
      <c r="DS1" s="197"/>
      <c r="DT1" s="197"/>
      <c r="DU1" s="197"/>
      <c r="DV1" s="197"/>
      <c r="DW1" s="197"/>
      <c r="DX1" s="197"/>
      <c r="DY1" s="197"/>
      <c r="DZ1" s="197"/>
      <c r="EA1" s="197"/>
      <c r="EB1" s="197"/>
      <c r="EC1" s="197"/>
      <c r="ED1" s="197"/>
      <c r="EE1" s="197"/>
      <c r="EF1" s="197"/>
      <c r="EG1" s="197"/>
      <c r="EH1" s="197"/>
      <c r="EI1" s="197"/>
      <c r="EJ1" s="197"/>
      <c r="EK1" s="197"/>
      <c r="EL1" s="197"/>
      <c r="EM1" s="197"/>
      <c r="EN1" s="197"/>
      <c r="EO1" s="197"/>
      <c r="EP1" s="197"/>
      <c r="EQ1" s="197"/>
      <c r="ER1" s="197"/>
      <c r="ES1" s="197"/>
      <c r="ET1" s="197"/>
      <c r="EU1" s="197"/>
      <c r="EV1" s="197"/>
      <c r="EW1" s="197"/>
      <c r="EX1" s="197"/>
      <c r="EY1" s="197"/>
      <c r="EZ1" s="197"/>
      <c r="FA1" s="197"/>
      <c r="FB1" s="197"/>
      <c r="FC1" s="197"/>
      <c r="FD1" s="197"/>
      <c r="FE1" s="197"/>
      <c r="FF1" s="197"/>
      <c r="FG1" s="197"/>
      <c r="FH1" s="197"/>
      <c r="FI1" s="197"/>
      <c r="FJ1" s="197"/>
      <c r="FK1" s="197"/>
      <c r="FL1" s="197"/>
      <c r="FM1" s="197"/>
      <c r="FN1" s="197"/>
      <c r="FO1" s="197"/>
      <c r="FP1" s="197"/>
      <c r="FQ1" s="197"/>
      <c r="FR1" s="197"/>
      <c r="FS1" s="197"/>
      <c r="FT1" s="197"/>
      <c r="FU1" s="197"/>
      <c r="FV1" s="197"/>
      <c r="FW1" s="197"/>
      <c r="FX1" s="197"/>
      <c r="FY1" s="197"/>
      <c r="FZ1" s="197"/>
      <c r="GA1" s="197"/>
      <c r="GB1" s="197"/>
      <c r="GC1" s="197"/>
      <c r="GD1" s="197"/>
      <c r="GE1" s="197"/>
      <c r="GF1" s="197"/>
      <c r="GG1" s="197"/>
      <c r="GH1" s="197"/>
      <c r="GI1" s="197"/>
      <c r="GJ1" s="197"/>
      <c r="GK1" s="197"/>
      <c r="GL1" s="197"/>
      <c r="GM1" s="197"/>
      <c r="GN1" s="197"/>
      <c r="GO1" s="197"/>
      <c r="GP1" s="197"/>
      <c r="GQ1" s="197"/>
      <c r="GR1" s="197"/>
      <c r="GS1" s="197"/>
      <c r="GT1" s="197"/>
      <c r="GU1" s="197"/>
      <c r="GV1" s="197"/>
      <c r="GW1" s="197"/>
      <c r="GX1" s="197"/>
      <c r="GY1" s="197"/>
      <c r="GZ1" s="197"/>
      <c r="HA1" s="197"/>
      <c r="HB1" s="197"/>
      <c r="HC1" s="197"/>
      <c r="HD1" s="197"/>
      <c r="HE1" s="197"/>
      <c r="HF1" s="197"/>
      <c r="HG1" s="197"/>
      <c r="HH1" s="197"/>
      <c r="HI1" s="197"/>
      <c r="HJ1" s="197"/>
      <c r="HK1" s="197"/>
      <c r="HL1" s="197"/>
      <c r="HM1" s="197"/>
      <c r="HN1" s="197"/>
      <c r="HO1" s="197"/>
      <c r="HP1" s="197"/>
      <c r="HQ1" s="197"/>
      <c r="HR1" s="197"/>
      <c r="HS1" s="197"/>
      <c r="HT1" s="197"/>
      <c r="HU1" s="197"/>
      <c r="HV1" s="197"/>
      <c r="HW1" s="197"/>
      <c r="HX1" s="197"/>
      <c r="HY1" s="197"/>
      <c r="HZ1" s="197"/>
      <c r="IA1" s="197"/>
      <c r="IB1" s="197"/>
      <c r="IC1" s="197"/>
      <c r="ID1" s="197"/>
      <c r="IE1" s="197"/>
      <c r="IF1" s="197"/>
      <c r="IG1" s="197"/>
      <c r="IH1" s="197"/>
      <c r="II1" s="197"/>
      <c r="IJ1" s="197"/>
      <c r="IK1" s="197"/>
      <c r="IL1" s="197"/>
      <c r="IM1" s="197"/>
      <c r="IN1" s="197"/>
      <c r="IO1" s="197"/>
      <c r="IP1" s="197"/>
      <c r="IQ1" s="197"/>
      <c r="IR1" s="197"/>
      <c r="IS1" s="197"/>
      <c r="IT1" s="197"/>
      <c r="IU1" s="197"/>
      <c r="IV1" s="197"/>
    </row>
    <row r="2" s="195" customFormat="1" ht="23.1" customHeight="1" spans="1:6">
      <c r="A2" s="203" t="s">
        <v>6</v>
      </c>
      <c r="B2" s="204"/>
      <c r="C2" s="204"/>
      <c r="D2" s="204"/>
      <c r="E2" s="204"/>
      <c r="F2" s="205"/>
    </row>
    <row r="3" s="195" customFormat="1" ht="17.25" customHeight="1" spans="1:6">
      <c r="A3" s="206"/>
      <c r="B3" s="207"/>
      <c r="C3" s="207"/>
      <c r="D3" s="208"/>
      <c r="E3" s="208"/>
      <c r="F3" s="209" t="s">
        <v>71</v>
      </c>
    </row>
    <row r="4" s="196" customFormat="1" ht="26.1" customHeight="1" spans="1:6">
      <c r="A4" s="210" t="s">
        <v>72</v>
      </c>
      <c r="B4" s="110" t="s">
        <v>73</v>
      </c>
      <c r="C4" s="110" t="s">
        <v>74</v>
      </c>
      <c r="D4" s="110" t="s">
        <v>75</v>
      </c>
      <c r="E4" s="110" t="s">
        <v>76</v>
      </c>
      <c r="F4" s="111" t="s">
        <v>77</v>
      </c>
    </row>
    <row r="5" s="195" customFormat="1" ht="24" customHeight="1" spans="1:6">
      <c r="A5" s="210" t="s">
        <v>78</v>
      </c>
      <c r="B5" s="211">
        <f>B6+B22</f>
        <v>69427</v>
      </c>
      <c r="C5" s="211">
        <f>C6+C22</f>
        <v>73366</v>
      </c>
      <c r="D5" s="211">
        <f>D6+D22</f>
        <v>71649</v>
      </c>
      <c r="E5" s="211">
        <f t="shared" ref="E5:E20" si="0">D5-B5</f>
        <v>2222</v>
      </c>
      <c r="F5" s="212">
        <f t="shared" ref="F5:F20" si="1">E5/B5</f>
        <v>0.0320048396157115</v>
      </c>
    </row>
    <row r="6" s="195" customFormat="1" ht="24" customHeight="1" spans="1:6">
      <c r="A6" s="213" t="s">
        <v>79</v>
      </c>
      <c r="B6" s="211">
        <v>49994</v>
      </c>
      <c r="C6" s="211">
        <v>52088</v>
      </c>
      <c r="D6" s="211">
        <v>48406</v>
      </c>
      <c r="E6" s="211">
        <f t="shared" si="0"/>
        <v>-1588</v>
      </c>
      <c r="F6" s="212">
        <f t="shared" si="1"/>
        <v>-0.0317638116573989</v>
      </c>
    </row>
    <row r="7" s="195" customFormat="1" ht="24" customHeight="1" spans="1:6">
      <c r="A7" s="214" t="s">
        <v>80</v>
      </c>
      <c r="B7" s="215">
        <v>10318</v>
      </c>
      <c r="C7" s="215">
        <v>11000</v>
      </c>
      <c r="D7" s="216">
        <v>6432</v>
      </c>
      <c r="E7" s="217">
        <f t="shared" si="0"/>
        <v>-3886</v>
      </c>
      <c r="F7" s="218">
        <f t="shared" si="1"/>
        <v>-0.376623376623377</v>
      </c>
    </row>
    <row r="8" s="195" customFormat="1" ht="24" customHeight="1" spans="1:6">
      <c r="A8" s="214" t="s">
        <v>81</v>
      </c>
      <c r="B8" s="215">
        <v>1001</v>
      </c>
      <c r="C8" s="215">
        <v>1200</v>
      </c>
      <c r="D8" s="216">
        <v>1066</v>
      </c>
      <c r="E8" s="217">
        <f t="shared" si="0"/>
        <v>65</v>
      </c>
      <c r="F8" s="218">
        <f t="shared" si="1"/>
        <v>0.0649350649350649</v>
      </c>
    </row>
    <row r="9" s="195" customFormat="1" ht="24" customHeight="1" spans="1:6">
      <c r="A9" s="214" t="s">
        <v>82</v>
      </c>
      <c r="B9" s="215">
        <v>510</v>
      </c>
      <c r="C9" s="215">
        <v>600</v>
      </c>
      <c r="D9" s="216">
        <v>483</v>
      </c>
      <c r="E9" s="217">
        <f t="shared" si="0"/>
        <v>-27</v>
      </c>
      <c r="F9" s="218">
        <f t="shared" si="1"/>
        <v>-0.0529411764705882</v>
      </c>
    </row>
    <row r="10" s="195" customFormat="1" ht="24" customHeight="1" spans="1:6">
      <c r="A10" s="214" t="s">
        <v>83</v>
      </c>
      <c r="B10" s="215">
        <v>46</v>
      </c>
      <c r="C10" s="215">
        <v>80</v>
      </c>
      <c r="D10" s="216">
        <v>115</v>
      </c>
      <c r="E10" s="217">
        <f t="shared" si="0"/>
        <v>69</v>
      </c>
      <c r="F10" s="218">
        <f t="shared" si="1"/>
        <v>1.5</v>
      </c>
    </row>
    <row r="11" s="195" customFormat="1" ht="24" customHeight="1" spans="1:6">
      <c r="A11" s="214" t="s">
        <v>84</v>
      </c>
      <c r="B11" s="215">
        <v>1040</v>
      </c>
      <c r="C11" s="215">
        <v>1460</v>
      </c>
      <c r="D11" s="216">
        <v>971</v>
      </c>
      <c r="E11" s="217">
        <f t="shared" si="0"/>
        <v>-69</v>
      </c>
      <c r="F11" s="218">
        <f t="shared" si="1"/>
        <v>-0.0663461538461538</v>
      </c>
    </row>
    <row r="12" s="195" customFormat="1" ht="24" customHeight="1" spans="1:6">
      <c r="A12" s="214" t="s">
        <v>85</v>
      </c>
      <c r="B12" s="215">
        <v>4640</v>
      </c>
      <c r="C12" s="215">
        <v>6000</v>
      </c>
      <c r="D12" s="216">
        <v>3686</v>
      </c>
      <c r="E12" s="217">
        <f t="shared" si="0"/>
        <v>-954</v>
      </c>
      <c r="F12" s="218">
        <f t="shared" si="1"/>
        <v>-0.205603448275862</v>
      </c>
    </row>
    <row r="13" s="195" customFormat="1" ht="24" customHeight="1" spans="1:6">
      <c r="A13" s="214" t="s">
        <v>86</v>
      </c>
      <c r="B13" s="215">
        <v>782</v>
      </c>
      <c r="C13" s="215">
        <v>400</v>
      </c>
      <c r="D13" s="216">
        <v>988</v>
      </c>
      <c r="E13" s="217">
        <f t="shared" si="0"/>
        <v>206</v>
      </c>
      <c r="F13" s="218">
        <f t="shared" si="1"/>
        <v>0.263427109974425</v>
      </c>
    </row>
    <row r="14" s="195" customFormat="1" ht="24" customHeight="1" spans="1:6">
      <c r="A14" s="214" t="s">
        <v>87</v>
      </c>
      <c r="B14" s="215">
        <v>614</v>
      </c>
      <c r="C14" s="215">
        <v>900</v>
      </c>
      <c r="D14" s="216">
        <v>709</v>
      </c>
      <c r="E14" s="217">
        <f t="shared" si="0"/>
        <v>95</v>
      </c>
      <c r="F14" s="218">
        <f t="shared" si="1"/>
        <v>0.154723127035831</v>
      </c>
    </row>
    <row r="15" s="195" customFormat="1" ht="24" customHeight="1" spans="1:6">
      <c r="A15" s="214" t="s">
        <v>88</v>
      </c>
      <c r="B15" s="215">
        <v>3391</v>
      </c>
      <c r="C15" s="215">
        <v>6000</v>
      </c>
      <c r="D15" s="216">
        <v>3287</v>
      </c>
      <c r="E15" s="217">
        <f t="shared" si="0"/>
        <v>-104</v>
      </c>
      <c r="F15" s="218">
        <f t="shared" si="1"/>
        <v>-0.0306694190504276</v>
      </c>
    </row>
    <row r="16" s="195" customFormat="1" ht="24" customHeight="1" spans="1:6">
      <c r="A16" s="214" t="s">
        <v>89</v>
      </c>
      <c r="B16" s="215">
        <v>1094</v>
      </c>
      <c r="C16" s="215">
        <v>950</v>
      </c>
      <c r="D16" s="216">
        <v>1156</v>
      </c>
      <c r="E16" s="217">
        <f t="shared" si="0"/>
        <v>62</v>
      </c>
      <c r="F16" s="218">
        <f t="shared" si="1"/>
        <v>0.056672760511883</v>
      </c>
    </row>
    <row r="17" s="195" customFormat="1" ht="24" customHeight="1" spans="1:6">
      <c r="A17" s="214" t="s">
        <v>90</v>
      </c>
      <c r="B17" s="215">
        <v>6824</v>
      </c>
      <c r="C17" s="215">
        <v>8473</v>
      </c>
      <c r="D17" s="216">
        <v>15202</v>
      </c>
      <c r="E17" s="217">
        <f t="shared" si="0"/>
        <v>8378</v>
      </c>
      <c r="F17" s="218">
        <f t="shared" si="1"/>
        <v>1.22772567409144</v>
      </c>
    </row>
    <row r="18" s="195" customFormat="1" ht="24" customHeight="1" spans="1:6">
      <c r="A18" s="214" t="s">
        <v>91</v>
      </c>
      <c r="B18" s="215">
        <v>14673</v>
      </c>
      <c r="C18" s="215">
        <v>10000</v>
      </c>
      <c r="D18" s="216">
        <v>9435</v>
      </c>
      <c r="E18" s="217">
        <f t="shared" si="0"/>
        <v>-5238</v>
      </c>
      <c r="F18" s="218">
        <f t="shared" si="1"/>
        <v>-0.356982212226539</v>
      </c>
    </row>
    <row r="19" s="195" customFormat="1" ht="24" customHeight="1" spans="1:6">
      <c r="A19" s="214" t="s">
        <v>92</v>
      </c>
      <c r="B19" s="215">
        <v>5028</v>
      </c>
      <c r="C19" s="215">
        <v>5000</v>
      </c>
      <c r="D19" s="216">
        <v>4849</v>
      </c>
      <c r="E19" s="217">
        <f t="shared" si="0"/>
        <v>-179</v>
      </c>
      <c r="F19" s="218">
        <f t="shared" si="1"/>
        <v>-0.0356006364359586</v>
      </c>
    </row>
    <row r="20" s="195" customFormat="1" ht="24" customHeight="1" spans="1:6">
      <c r="A20" s="214" t="s">
        <v>93</v>
      </c>
      <c r="B20" s="215">
        <v>33</v>
      </c>
      <c r="C20" s="215">
        <v>25</v>
      </c>
      <c r="D20" s="216">
        <v>27</v>
      </c>
      <c r="E20" s="217">
        <f t="shared" si="0"/>
        <v>-6</v>
      </c>
      <c r="F20" s="218">
        <f t="shared" si="1"/>
        <v>-0.181818181818182</v>
      </c>
    </row>
    <row r="21" s="195" customFormat="1" ht="24" customHeight="1" spans="1:6">
      <c r="A21" s="214" t="s">
        <v>94</v>
      </c>
      <c r="B21" s="215"/>
      <c r="C21" s="215"/>
      <c r="D21" s="216"/>
      <c r="E21" s="217"/>
      <c r="F21" s="218"/>
    </row>
    <row r="22" s="195" customFormat="1" ht="24" customHeight="1" spans="1:6">
      <c r="A22" s="210" t="s">
        <v>95</v>
      </c>
      <c r="B22" s="211">
        <v>19433</v>
      </c>
      <c r="C22" s="211">
        <v>21278</v>
      </c>
      <c r="D22" s="211">
        <v>23243</v>
      </c>
      <c r="E22" s="211">
        <f t="shared" ref="E22:E25" si="2">D22-B22</f>
        <v>3810</v>
      </c>
      <c r="F22" s="212">
        <f t="shared" ref="F22:F25" si="3">E22/B22</f>
        <v>0.196058251427983</v>
      </c>
    </row>
    <row r="23" s="195" customFormat="1" ht="24" customHeight="1" spans="1:6">
      <c r="A23" s="214" t="s">
        <v>96</v>
      </c>
      <c r="B23" s="216">
        <v>2684</v>
      </c>
      <c r="C23" s="216">
        <v>2737</v>
      </c>
      <c r="D23" s="216">
        <v>3025</v>
      </c>
      <c r="E23" s="217">
        <f t="shared" si="2"/>
        <v>341</v>
      </c>
      <c r="F23" s="218">
        <f t="shared" si="3"/>
        <v>0.127049180327869</v>
      </c>
    </row>
    <row r="24" s="195" customFormat="1" ht="24" customHeight="1" spans="1:6">
      <c r="A24" s="214" t="s">
        <v>97</v>
      </c>
      <c r="B24" s="215">
        <v>6089</v>
      </c>
      <c r="C24" s="215">
        <v>7000</v>
      </c>
      <c r="D24" s="216">
        <v>2168</v>
      </c>
      <c r="E24" s="217">
        <f t="shared" si="2"/>
        <v>-3921</v>
      </c>
      <c r="F24" s="218">
        <f t="shared" si="3"/>
        <v>-0.643948103136804</v>
      </c>
    </row>
    <row r="25" s="195" customFormat="1" ht="24" customHeight="1" spans="1:6">
      <c r="A25" s="214" t="s">
        <v>98</v>
      </c>
      <c r="B25" s="215">
        <v>3435</v>
      </c>
      <c r="C25" s="215">
        <v>3841</v>
      </c>
      <c r="D25" s="216">
        <v>5679</v>
      </c>
      <c r="E25" s="217">
        <f t="shared" si="2"/>
        <v>2244</v>
      </c>
      <c r="F25" s="218">
        <f t="shared" si="3"/>
        <v>0.653275109170306</v>
      </c>
    </row>
    <row r="26" s="195" customFormat="1" ht="24" customHeight="1" spans="1:6">
      <c r="A26" s="214" t="s">
        <v>99</v>
      </c>
      <c r="B26" s="215"/>
      <c r="C26" s="215"/>
      <c r="D26" s="216"/>
      <c r="E26" s="217"/>
      <c r="F26" s="218"/>
    </row>
    <row r="27" s="195" customFormat="1" ht="24" customHeight="1" spans="1:6">
      <c r="A27" s="214" t="s">
        <v>100</v>
      </c>
      <c r="B27" s="215">
        <v>6080</v>
      </c>
      <c r="C27" s="215">
        <v>6500</v>
      </c>
      <c r="D27" s="216">
        <v>9607</v>
      </c>
      <c r="E27" s="217">
        <f>D27-B27</f>
        <v>3527</v>
      </c>
      <c r="F27" s="218">
        <f>E27/B27</f>
        <v>0.580098684210526</v>
      </c>
    </row>
    <row r="28" s="195" customFormat="1" ht="24" customHeight="1" spans="1:6">
      <c r="A28" s="214" t="s">
        <v>101</v>
      </c>
      <c r="B28" s="215">
        <v>1145</v>
      </c>
      <c r="C28" s="215">
        <v>1200</v>
      </c>
      <c r="D28" s="216">
        <v>2764</v>
      </c>
      <c r="E28" s="217">
        <f>D28-B28</f>
        <v>1619</v>
      </c>
      <c r="F28" s="218">
        <f>E28/B28</f>
        <v>1.41397379912664</v>
      </c>
    </row>
    <row r="29" s="197" customFormat="1" ht="26.1" customHeight="1" spans="1:6">
      <c r="A29" s="219" t="s">
        <v>102</v>
      </c>
      <c r="B29" s="211">
        <v>19723</v>
      </c>
      <c r="C29" s="217"/>
      <c r="D29" s="220">
        <v>41042</v>
      </c>
      <c r="E29" s="211">
        <f t="shared" ref="E29:E37" si="4">D29-B29</f>
        <v>21319</v>
      </c>
      <c r="F29" s="212">
        <f t="shared" ref="F29:F37" si="5">E29/B29</f>
        <v>1.08092075242103</v>
      </c>
    </row>
    <row r="30" s="197" customFormat="1" ht="26.1" customHeight="1" spans="1:6">
      <c r="A30" s="219" t="s">
        <v>103</v>
      </c>
      <c r="B30" s="211">
        <v>254594</v>
      </c>
      <c r="C30" s="211">
        <v>213600</v>
      </c>
      <c r="D30" s="211">
        <v>223268</v>
      </c>
      <c r="E30" s="211">
        <f t="shared" si="4"/>
        <v>-31326</v>
      </c>
      <c r="F30" s="212">
        <f t="shared" si="5"/>
        <v>-0.123042962520719</v>
      </c>
    </row>
    <row r="31" s="197" customFormat="1" ht="26.1" customHeight="1" spans="1:6">
      <c r="A31" s="221" t="s">
        <v>104</v>
      </c>
      <c r="B31" s="222">
        <v>4363</v>
      </c>
      <c r="C31" s="222"/>
      <c r="D31" s="223">
        <v>4363</v>
      </c>
      <c r="E31" s="211">
        <f t="shared" si="4"/>
        <v>0</v>
      </c>
      <c r="F31" s="212">
        <f t="shared" si="5"/>
        <v>0</v>
      </c>
    </row>
    <row r="32" s="197" customFormat="1" ht="26.1" customHeight="1" spans="1:6">
      <c r="A32" s="221" t="s">
        <v>105</v>
      </c>
      <c r="B32" s="222">
        <v>234797</v>
      </c>
      <c r="C32" s="222"/>
      <c r="D32" s="223">
        <v>198682</v>
      </c>
      <c r="E32" s="211">
        <f t="shared" si="4"/>
        <v>-36115</v>
      </c>
      <c r="F32" s="212">
        <f t="shared" si="5"/>
        <v>-0.153813719936796</v>
      </c>
    </row>
    <row r="33" s="197" customFormat="1" ht="26.1" customHeight="1" spans="1:6">
      <c r="A33" s="221" t="s">
        <v>106</v>
      </c>
      <c r="B33" s="222">
        <v>15434</v>
      </c>
      <c r="C33" s="222"/>
      <c r="D33" s="223">
        <v>20223</v>
      </c>
      <c r="E33" s="211">
        <f t="shared" si="4"/>
        <v>4789</v>
      </c>
      <c r="F33" s="212">
        <f t="shared" si="5"/>
        <v>0.3102889723986</v>
      </c>
    </row>
    <row r="34" s="197" customFormat="1" ht="26.1" customHeight="1" spans="1:6">
      <c r="A34" s="219" t="s">
        <v>107</v>
      </c>
      <c r="B34" s="211">
        <v>1697</v>
      </c>
      <c r="C34" s="211">
        <v>3136</v>
      </c>
      <c r="D34" s="211">
        <v>33583</v>
      </c>
      <c r="E34" s="211">
        <f t="shared" si="4"/>
        <v>31886</v>
      </c>
      <c r="F34" s="212">
        <f t="shared" si="5"/>
        <v>18.7896287566293</v>
      </c>
    </row>
    <row r="35" s="197" customFormat="1" ht="26.1" customHeight="1" spans="1:6">
      <c r="A35" s="219" t="s">
        <v>108</v>
      </c>
      <c r="B35" s="211">
        <v>37321</v>
      </c>
      <c r="C35" s="211">
        <v>26276</v>
      </c>
      <c r="D35" s="211">
        <v>18389</v>
      </c>
      <c r="E35" s="211">
        <f t="shared" si="4"/>
        <v>-18932</v>
      </c>
      <c r="F35" s="212">
        <f t="shared" si="5"/>
        <v>-0.507274724685834</v>
      </c>
    </row>
    <row r="36" s="197" customFormat="1" ht="26.1" customHeight="1" spans="1:6">
      <c r="A36" s="219" t="s">
        <v>109</v>
      </c>
      <c r="B36" s="211">
        <v>4014</v>
      </c>
      <c r="C36" s="211">
        <v>1710</v>
      </c>
      <c r="D36" s="211">
        <v>5096</v>
      </c>
      <c r="E36" s="211">
        <f t="shared" si="4"/>
        <v>1082</v>
      </c>
      <c r="F36" s="212">
        <f t="shared" si="5"/>
        <v>0.269556552067763</v>
      </c>
    </row>
    <row r="37" s="197" customFormat="1" ht="26.1" customHeight="1" spans="1:6">
      <c r="A37" s="224" t="s">
        <v>110</v>
      </c>
      <c r="B37" s="224">
        <f>B5+B29+B30+B34+B35+B36</f>
        <v>386776</v>
      </c>
      <c r="C37" s="224">
        <f>C5+C29+C30+C34+C35+C36</f>
        <v>318088</v>
      </c>
      <c r="D37" s="224">
        <f>D5+D29+D30+D34+D35+D36</f>
        <v>393027</v>
      </c>
      <c r="E37" s="211">
        <f t="shared" si="4"/>
        <v>6251</v>
      </c>
      <c r="F37" s="212">
        <f t="shared" si="5"/>
        <v>0.0161618094194055</v>
      </c>
    </row>
  </sheetData>
  <mergeCells count="1">
    <mergeCell ref="A2:F2"/>
  </mergeCells>
  <pageMargins left="0.75" right="0.75" top="1" bottom="1" header="0.5" footer="0.5"/>
  <pageSetup paperSize="9" orientation="portrait"/>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view="pageBreakPreview" zoomScaleNormal="100" workbookViewId="0">
      <selection activeCell="B19" sqref="B19"/>
    </sheetView>
  </sheetViews>
  <sheetFormatPr defaultColWidth="9" defaultRowHeight="20" customHeight="1" outlineLevelCol="5"/>
  <cols>
    <col min="1" max="1" width="30.75" style="85" customWidth="1"/>
    <col min="2" max="2" width="18" style="85" customWidth="1"/>
    <col min="3" max="3" width="18.25" style="85" customWidth="1"/>
    <col min="4" max="4" width="21.625" style="85" customWidth="1"/>
    <col min="5" max="5" width="11.625" style="85" customWidth="1"/>
    <col min="6" max="6" width="16.625" style="85" customWidth="1"/>
    <col min="7" max="16384" width="9" style="85"/>
  </cols>
  <sheetData>
    <row r="1" customHeight="1" spans="1:1">
      <c r="A1" s="94" t="s">
        <v>45</v>
      </c>
    </row>
    <row r="2" ht="30" customHeight="1" spans="1:6">
      <c r="A2" s="95" t="s">
        <v>2448</v>
      </c>
      <c r="B2" s="95"/>
      <c r="C2" s="95"/>
      <c r="D2" s="95"/>
      <c r="E2" s="95"/>
      <c r="F2" s="95"/>
    </row>
    <row r="3" customHeight="1" spans="2:6">
      <c r="B3" s="96"/>
      <c r="F3" s="109" t="s">
        <v>71</v>
      </c>
    </row>
    <row r="4" customHeight="1" spans="1:6">
      <c r="A4" s="28" t="s">
        <v>2</v>
      </c>
      <c r="B4" s="110" t="s">
        <v>73</v>
      </c>
      <c r="C4" s="110" t="s">
        <v>74</v>
      </c>
      <c r="D4" s="110" t="s">
        <v>75</v>
      </c>
      <c r="E4" s="110" t="s">
        <v>76</v>
      </c>
      <c r="F4" s="111" t="s">
        <v>77</v>
      </c>
    </row>
    <row r="5" customHeight="1" spans="1:6">
      <c r="A5" s="29" t="s">
        <v>2449</v>
      </c>
      <c r="B5" s="30">
        <v>208</v>
      </c>
      <c r="C5" s="112">
        <v>260</v>
      </c>
      <c r="D5" s="112">
        <v>19</v>
      </c>
      <c r="E5" s="112">
        <f t="shared" ref="E5:E9" si="0">D5-B5</f>
        <v>-189</v>
      </c>
      <c r="F5" s="113">
        <f t="shared" ref="F5:F9" si="1">E5/B5</f>
        <v>-0.908653846153846</v>
      </c>
    </row>
    <row r="6" customHeight="1" spans="1:6">
      <c r="A6" s="114" t="s">
        <v>2450</v>
      </c>
      <c r="B6" s="32"/>
      <c r="C6" s="115"/>
      <c r="D6" s="115"/>
      <c r="E6" s="115"/>
      <c r="F6" s="116"/>
    </row>
    <row r="7" customHeight="1" spans="1:6">
      <c r="A7" s="114" t="s">
        <v>1210</v>
      </c>
      <c r="B7" s="32"/>
      <c r="C7" s="115"/>
      <c r="D7" s="115"/>
      <c r="E7" s="115"/>
      <c r="F7" s="116"/>
    </row>
    <row r="8" customHeight="1" spans="1:6">
      <c r="A8" s="114" t="s">
        <v>2451</v>
      </c>
      <c r="B8" s="32">
        <v>208</v>
      </c>
      <c r="C8" s="115">
        <v>260</v>
      </c>
      <c r="D8" s="115">
        <v>19</v>
      </c>
      <c r="E8" s="115">
        <f t="shared" si="0"/>
        <v>-189</v>
      </c>
      <c r="F8" s="116">
        <f t="shared" si="1"/>
        <v>-0.908653846153846</v>
      </c>
    </row>
    <row r="9" customHeight="1" spans="1:6">
      <c r="A9" s="114" t="s">
        <v>2452</v>
      </c>
      <c r="B9" s="32">
        <v>8</v>
      </c>
      <c r="C9" s="115"/>
      <c r="D9" s="115">
        <v>7</v>
      </c>
      <c r="E9" s="115">
        <f t="shared" si="0"/>
        <v>-1</v>
      </c>
      <c r="F9" s="116">
        <f t="shared" si="1"/>
        <v>-0.125</v>
      </c>
    </row>
    <row r="10" customHeight="1" spans="1:6">
      <c r="A10" s="114" t="s">
        <v>2453</v>
      </c>
      <c r="B10" s="32"/>
      <c r="C10" s="115"/>
      <c r="D10" s="115"/>
      <c r="E10" s="115"/>
      <c r="F10" s="116"/>
    </row>
    <row r="11" customHeight="1" spans="1:6">
      <c r="A11" s="114" t="s">
        <v>2454</v>
      </c>
      <c r="B11" s="32"/>
      <c r="C11" s="115"/>
      <c r="D11" s="115"/>
      <c r="E11" s="115"/>
      <c r="F11" s="116"/>
    </row>
    <row r="12" customHeight="1" spans="1:6">
      <c r="A12" s="114" t="s">
        <v>2455</v>
      </c>
      <c r="B12" s="32">
        <v>200</v>
      </c>
      <c r="C12" s="115">
        <v>260</v>
      </c>
      <c r="D12" s="115">
        <v>12</v>
      </c>
      <c r="E12" s="115">
        <f t="shared" ref="E12:E15" si="2">D12-B12</f>
        <v>-188</v>
      </c>
      <c r="F12" s="116">
        <f t="shared" ref="F12:F15" si="3">E12/B12</f>
        <v>-0.94</v>
      </c>
    </row>
    <row r="13" customHeight="1" spans="1:6">
      <c r="A13" s="117" t="s">
        <v>2456</v>
      </c>
      <c r="B13" s="115"/>
      <c r="C13" s="115"/>
      <c r="D13" s="115"/>
      <c r="E13" s="115"/>
      <c r="F13" s="116"/>
    </row>
    <row r="14" customHeight="1" spans="1:6">
      <c r="A14" s="117" t="s">
        <v>2087</v>
      </c>
      <c r="B14" s="112">
        <v>321</v>
      </c>
      <c r="C14" s="115"/>
      <c r="D14" s="112">
        <v>389</v>
      </c>
      <c r="E14" s="112">
        <f t="shared" si="2"/>
        <v>68</v>
      </c>
      <c r="F14" s="113">
        <f t="shared" si="3"/>
        <v>0.21183800623053</v>
      </c>
    </row>
    <row r="15" customHeight="1" spans="1:6">
      <c r="A15" s="112" t="s">
        <v>1966</v>
      </c>
      <c r="B15" s="112">
        <v>529</v>
      </c>
      <c r="C15" s="112">
        <v>260</v>
      </c>
      <c r="D15" s="112">
        <v>408</v>
      </c>
      <c r="E15" s="112">
        <f t="shared" si="2"/>
        <v>-121</v>
      </c>
      <c r="F15" s="113">
        <f t="shared" si="3"/>
        <v>-0.228733459357278</v>
      </c>
    </row>
  </sheetData>
  <mergeCells count="1">
    <mergeCell ref="A2:F2"/>
  </mergeCells>
  <pageMargins left="0.75" right="0.75" top="1" bottom="1" header="0.5" footer="0.5"/>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
  <sheetViews>
    <sheetView view="pageBreakPreview" zoomScaleNormal="100" workbookViewId="0">
      <selection activeCell="G11" sqref="G11"/>
    </sheetView>
  </sheetViews>
  <sheetFormatPr defaultColWidth="9" defaultRowHeight="20" customHeight="1" outlineLevelCol="2"/>
  <cols>
    <col min="1" max="1" width="9" style="85"/>
    <col min="2" max="2" width="43.375" style="85" customWidth="1"/>
    <col min="3" max="3" width="24.75" style="108" customWidth="1"/>
    <col min="4" max="16384" width="9" style="85"/>
  </cols>
  <sheetData>
    <row r="1" customHeight="1" spans="1:2">
      <c r="A1" s="85" t="s">
        <v>47</v>
      </c>
      <c r="B1" s="94"/>
    </row>
    <row r="2" ht="30" customHeight="1" spans="1:3">
      <c r="A2" s="95" t="s">
        <v>2457</v>
      </c>
      <c r="B2" s="95"/>
      <c r="C2" s="95"/>
    </row>
    <row r="3" customHeight="1" spans="3:3">
      <c r="C3" s="96" t="s">
        <v>71</v>
      </c>
    </row>
    <row r="4" customHeight="1" spans="1:3">
      <c r="A4" s="97" t="s">
        <v>113</v>
      </c>
      <c r="B4" s="97" t="s">
        <v>2403</v>
      </c>
      <c r="C4" s="97" t="s">
        <v>115</v>
      </c>
    </row>
    <row r="5" customHeight="1" spans="1:3">
      <c r="A5" s="98"/>
      <c r="B5" s="97" t="s">
        <v>2458</v>
      </c>
      <c r="C5" s="99">
        <f>C6+C9</f>
        <v>19</v>
      </c>
    </row>
    <row r="6" customHeight="1" spans="1:3">
      <c r="A6" s="98">
        <v>208</v>
      </c>
      <c r="B6" s="100" t="s">
        <v>1190</v>
      </c>
      <c r="C6" s="101">
        <f>C7</f>
        <v>0</v>
      </c>
    </row>
    <row r="7" customHeight="1" spans="1:3">
      <c r="A7" s="98">
        <v>20804</v>
      </c>
      <c r="B7" s="100" t="s">
        <v>1210</v>
      </c>
      <c r="C7" s="101">
        <f>C8</f>
        <v>0</v>
      </c>
    </row>
    <row r="8" customHeight="1" spans="1:3">
      <c r="A8" s="98">
        <v>2080451</v>
      </c>
      <c r="B8" s="102" t="s">
        <v>2459</v>
      </c>
      <c r="C8" s="101"/>
    </row>
    <row r="9" customHeight="1" spans="1:3">
      <c r="A9" s="98">
        <v>223</v>
      </c>
      <c r="B9" s="100" t="s">
        <v>2458</v>
      </c>
      <c r="C9" s="101">
        <f>C10+C21+C30+C32</f>
        <v>19</v>
      </c>
    </row>
    <row r="10" customHeight="1" spans="1:3">
      <c r="A10" s="103">
        <v>22301</v>
      </c>
      <c r="B10" s="100" t="s">
        <v>2452</v>
      </c>
      <c r="C10" s="101">
        <f>SUM(C11:C20)</f>
        <v>7</v>
      </c>
    </row>
    <row r="11" customHeight="1" spans="1:3">
      <c r="A11" s="98">
        <v>2230101</v>
      </c>
      <c r="B11" s="102" t="s">
        <v>2460</v>
      </c>
      <c r="C11" s="101"/>
    </row>
    <row r="12" customHeight="1" spans="1:3">
      <c r="A12" s="98">
        <v>2230102</v>
      </c>
      <c r="B12" s="102" t="s">
        <v>2461</v>
      </c>
      <c r="C12" s="101"/>
    </row>
    <row r="13" customHeight="1" spans="1:3">
      <c r="A13" s="98">
        <v>2230103</v>
      </c>
      <c r="B13" s="102" t="s">
        <v>2462</v>
      </c>
      <c r="C13" s="101"/>
    </row>
    <row r="14" customHeight="1" spans="1:3">
      <c r="A14" s="98">
        <v>2230104</v>
      </c>
      <c r="B14" s="102" t="s">
        <v>2463</v>
      </c>
      <c r="C14" s="101"/>
    </row>
    <row r="15" customHeight="1" spans="1:3">
      <c r="A15" s="98">
        <v>2230105</v>
      </c>
      <c r="B15" s="102" t="s">
        <v>2464</v>
      </c>
      <c r="C15" s="101">
        <v>7</v>
      </c>
    </row>
    <row r="16" customHeight="1" spans="1:3">
      <c r="A16" s="98">
        <v>2230106</v>
      </c>
      <c r="B16" s="102" t="s">
        <v>2465</v>
      </c>
      <c r="C16" s="101"/>
    </row>
    <row r="17" customHeight="1" spans="1:3">
      <c r="A17" s="98">
        <v>2230107</v>
      </c>
      <c r="B17" s="102" t="s">
        <v>2466</v>
      </c>
      <c r="C17" s="101"/>
    </row>
    <row r="18" customHeight="1" spans="1:3">
      <c r="A18" s="98">
        <v>2230108</v>
      </c>
      <c r="B18" s="102" t="s">
        <v>2467</v>
      </c>
      <c r="C18" s="101"/>
    </row>
    <row r="19" customHeight="1" spans="1:3">
      <c r="A19" s="98">
        <v>2230109</v>
      </c>
      <c r="B19" s="104" t="s">
        <v>2468</v>
      </c>
      <c r="C19" s="101"/>
    </row>
    <row r="20" customHeight="1" spans="1:3">
      <c r="A20" s="98">
        <v>2230199</v>
      </c>
      <c r="B20" s="102" t="s">
        <v>2469</v>
      </c>
      <c r="C20" s="101"/>
    </row>
    <row r="21" customHeight="1" spans="1:3">
      <c r="A21" s="98">
        <v>22302</v>
      </c>
      <c r="B21" s="100" t="s">
        <v>2453</v>
      </c>
      <c r="C21" s="101">
        <f>SUM(C22:C29)</f>
        <v>0</v>
      </c>
    </row>
    <row r="22" customHeight="1" spans="1:3">
      <c r="A22" s="98">
        <v>2230201</v>
      </c>
      <c r="B22" s="102" t="s">
        <v>2470</v>
      </c>
      <c r="C22" s="101"/>
    </row>
    <row r="23" customHeight="1" spans="1:3">
      <c r="A23" s="105">
        <v>2230202</v>
      </c>
      <c r="B23" s="106" t="s">
        <v>2471</v>
      </c>
      <c r="C23" s="107"/>
    </row>
    <row r="24" customHeight="1" spans="1:3">
      <c r="A24" s="98">
        <v>2230203</v>
      </c>
      <c r="B24" s="102" t="s">
        <v>2472</v>
      </c>
      <c r="C24" s="101"/>
    </row>
    <row r="25" customHeight="1" spans="1:3">
      <c r="A25" s="98">
        <v>2230204</v>
      </c>
      <c r="B25" s="102" t="s">
        <v>2473</v>
      </c>
      <c r="C25" s="101"/>
    </row>
    <row r="26" customHeight="1" spans="1:3">
      <c r="A26" s="98">
        <v>2230205</v>
      </c>
      <c r="B26" s="102" t="s">
        <v>2474</v>
      </c>
      <c r="C26" s="101"/>
    </row>
    <row r="27" customHeight="1" spans="1:3">
      <c r="A27" s="98">
        <v>2230206</v>
      </c>
      <c r="B27" s="102" t="s">
        <v>2475</v>
      </c>
      <c r="C27" s="101"/>
    </row>
    <row r="28" customHeight="1" spans="1:3">
      <c r="A28" s="98">
        <v>2230208</v>
      </c>
      <c r="B28" s="102" t="s">
        <v>2476</v>
      </c>
      <c r="C28" s="101"/>
    </row>
    <row r="29" customHeight="1" spans="1:3">
      <c r="A29" s="98">
        <v>2230299</v>
      </c>
      <c r="B29" s="102" t="s">
        <v>2477</v>
      </c>
      <c r="C29" s="101"/>
    </row>
    <row r="30" customHeight="1" spans="1:3">
      <c r="A30" s="98">
        <v>22303</v>
      </c>
      <c r="B30" s="100" t="s">
        <v>2454</v>
      </c>
      <c r="C30" s="101">
        <f>C31</f>
        <v>0</v>
      </c>
    </row>
    <row r="31" customHeight="1" spans="1:3">
      <c r="A31" s="98">
        <v>2230301</v>
      </c>
      <c r="B31" s="102" t="s">
        <v>2478</v>
      </c>
      <c r="C31" s="101"/>
    </row>
    <row r="32" customHeight="1" spans="1:3">
      <c r="A32" s="98">
        <v>22399</v>
      </c>
      <c r="B32" s="100" t="s">
        <v>2455</v>
      </c>
      <c r="C32" s="101">
        <f>C33</f>
        <v>12</v>
      </c>
    </row>
    <row r="33" customHeight="1" spans="1:3">
      <c r="A33" s="98">
        <v>2239999</v>
      </c>
      <c r="B33" s="102" t="s">
        <v>2479</v>
      </c>
      <c r="C33" s="101">
        <v>12</v>
      </c>
    </row>
  </sheetData>
  <mergeCells count="1">
    <mergeCell ref="A2:C2"/>
  </mergeCells>
  <dataValidations count="1">
    <dataValidation type="decimal" operator="between" allowBlank="1" showInputMessage="1" showErrorMessage="1" sqref="C5:C33">
      <formula1>-99999999999999</formula1>
      <formula2>99999999999999</formula2>
    </dataValidation>
  </dataValidations>
  <pageMargins left="0.751388888888889" right="0.751388888888889" top="1" bottom="1" header="0.5" footer="0.5"/>
  <pageSetup paperSize="9"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
  <sheetViews>
    <sheetView view="pageBreakPreview" zoomScaleNormal="100" workbookViewId="0">
      <selection activeCell="B20" sqref="B20"/>
    </sheetView>
  </sheetViews>
  <sheetFormatPr defaultColWidth="9" defaultRowHeight="20" customHeight="1" outlineLevelCol="2"/>
  <cols>
    <col min="1" max="1" width="9" style="85"/>
    <col min="2" max="2" width="43.375" style="85" customWidth="1"/>
    <col min="3" max="3" width="24.75" style="85" customWidth="1"/>
    <col min="4" max="16384" width="9" style="85"/>
  </cols>
  <sheetData>
    <row r="1" s="85" customFormat="1" customHeight="1" spans="1:2">
      <c r="A1" s="85" t="s">
        <v>49</v>
      </c>
      <c r="B1" s="94"/>
    </row>
    <row r="2" s="85" customFormat="1" ht="30" customHeight="1" spans="1:3">
      <c r="A2" s="95" t="s">
        <v>50</v>
      </c>
      <c r="B2" s="95"/>
      <c r="C2" s="95"/>
    </row>
    <row r="3" s="85" customFormat="1" customHeight="1" spans="3:3">
      <c r="C3" s="96" t="s">
        <v>71</v>
      </c>
    </row>
    <row r="4" s="85" customFormat="1" customHeight="1" spans="1:3">
      <c r="A4" s="97" t="s">
        <v>113</v>
      </c>
      <c r="B4" s="97" t="s">
        <v>2403</v>
      </c>
      <c r="C4" s="97" t="s">
        <v>115</v>
      </c>
    </row>
    <row r="5" s="85" customFormat="1" customHeight="1" spans="1:3">
      <c r="A5" s="98"/>
      <c r="B5" s="97" t="s">
        <v>2458</v>
      </c>
      <c r="C5" s="99">
        <f>C6+C9</f>
        <v>19</v>
      </c>
    </row>
    <row r="6" s="85" customFormat="1" customHeight="1" spans="1:3">
      <c r="A6" s="98">
        <v>208</v>
      </c>
      <c r="B6" s="100" t="s">
        <v>1190</v>
      </c>
      <c r="C6" s="101">
        <f>C7</f>
        <v>0</v>
      </c>
    </row>
    <row r="7" s="85" customFormat="1" customHeight="1" spans="1:3">
      <c r="A7" s="98">
        <v>20804</v>
      </c>
      <c r="B7" s="100" t="s">
        <v>1210</v>
      </c>
      <c r="C7" s="101">
        <f>C8</f>
        <v>0</v>
      </c>
    </row>
    <row r="8" s="85" customFormat="1" customHeight="1" spans="1:3">
      <c r="A8" s="98">
        <v>2080451</v>
      </c>
      <c r="B8" s="102" t="s">
        <v>2459</v>
      </c>
      <c r="C8" s="101"/>
    </row>
    <row r="9" s="85" customFormat="1" customHeight="1" spans="1:3">
      <c r="A9" s="98">
        <v>223</v>
      </c>
      <c r="B9" s="100" t="s">
        <v>2458</v>
      </c>
      <c r="C9" s="101">
        <f>C10+C21+C30+C32</f>
        <v>19</v>
      </c>
    </row>
    <row r="10" s="85" customFormat="1" customHeight="1" spans="1:3">
      <c r="A10" s="103">
        <v>22301</v>
      </c>
      <c r="B10" s="100" t="s">
        <v>2452</v>
      </c>
      <c r="C10" s="101">
        <f>SUM(C11:C20)</f>
        <v>7</v>
      </c>
    </row>
    <row r="11" s="85" customFormat="1" customHeight="1" spans="1:3">
      <c r="A11" s="98">
        <v>2230101</v>
      </c>
      <c r="B11" s="102" t="s">
        <v>2460</v>
      </c>
      <c r="C11" s="101"/>
    </row>
    <row r="12" s="85" customFormat="1" customHeight="1" spans="1:3">
      <c r="A12" s="98">
        <v>2230102</v>
      </c>
      <c r="B12" s="102" t="s">
        <v>2461</v>
      </c>
      <c r="C12" s="101"/>
    </row>
    <row r="13" s="85" customFormat="1" customHeight="1" spans="1:3">
      <c r="A13" s="98">
        <v>2230103</v>
      </c>
      <c r="B13" s="102" t="s">
        <v>2462</v>
      </c>
      <c r="C13" s="101"/>
    </row>
    <row r="14" s="85" customFormat="1" customHeight="1" spans="1:3">
      <c r="A14" s="98">
        <v>2230104</v>
      </c>
      <c r="B14" s="102" t="s">
        <v>2463</v>
      </c>
      <c r="C14" s="101"/>
    </row>
    <row r="15" s="85" customFormat="1" customHeight="1" spans="1:3">
      <c r="A15" s="98">
        <v>2230105</v>
      </c>
      <c r="B15" s="102" t="s">
        <v>2464</v>
      </c>
      <c r="C15" s="101">
        <v>7</v>
      </c>
    </row>
    <row r="16" s="85" customFormat="1" customHeight="1" spans="1:3">
      <c r="A16" s="98">
        <v>2230106</v>
      </c>
      <c r="B16" s="102" t="s">
        <v>2465</v>
      </c>
      <c r="C16" s="101"/>
    </row>
    <row r="17" s="85" customFormat="1" customHeight="1" spans="1:3">
      <c r="A17" s="98">
        <v>2230107</v>
      </c>
      <c r="B17" s="102" t="s">
        <v>2466</v>
      </c>
      <c r="C17" s="101"/>
    </row>
    <row r="18" s="85" customFormat="1" customHeight="1" spans="1:3">
      <c r="A18" s="98">
        <v>2230108</v>
      </c>
      <c r="B18" s="102" t="s">
        <v>2467</v>
      </c>
      <c r="C18" s="101"/>
    </row>
    <row r="19" s="85" customFormat="1" customHeight="1" spans="1:3">
      <c r="A19" s="98">
        <v>2230109</v>
      </c>
      <c r="B19" s="104" t="s">
        <v>2468</v>
      </c>
      <c r="C19" s="101"/>
    </row>
    <row r="20" s="85" customFormat="1" customHeight="1" spans="1:3">
      <c r="A20" s="98">
        <v>2230199</v>
      </c>
      <c r="B20" s="102" t="s">
        <v>2469</v>
      </c>
      <c r="C20" s="101"/>
    </row>
    <row r="21" s="85" customFormat="1" customHeight="1" spans="1:3">
      <c r="A21" s="98">
        <v>22302</v>
      </c>
      <c r="B21" s="100" t="s">
        <v>2453</v>
      </c>
      <c r="C21" s="101">
        <f>SUM(C22:C29)</f>
        <v>0</v>
      </c>
    </row>
    <row r="22" s="85" customFormat="1" customHeight="1" spans="1:3">
      <c r="A22" s="98">
        <v>2230201</v>
      </c>
      <c r="B22" s="102" t="s">
        <v>2470</v>
      </c>
      <c r="C22" s="101"/>
    </row>
    <row r="23" s="85" customFormat="1" customHeight="1" spans="1:3">
      <c r="A23" s="105">
        <v>2230202</v>
      </c>
      <c r="B23" s="106" t="s">
        <v>2471</v>
      </c>
      <c r="C23" s="107"/>
    </row>
    <row r="24" s="85" customFormat="1" customHeight="1" spans="1:3">
      <c r="A24" s="98">
        <v>2230203</v>
      </c>
      <c r="B24" s="102" t="s">
        <v>2472</v>
      </c>
      <c r="C24" s="101"/>
    </row>
    <row r="25" s="85" customFormat="1" customHeight="1" spans="1:3">
      <c r="A25" s="98">
        <v>2230204</v>
      </c>
      <c r="B25" s="102" t="s">
        <v>2473</v>
      </c>
      <c r="C25" s="101"/>
    </row>
    <row r="26" s="85" customFormat="1" customHeight="1" spans="1:3">
      <c r="A26" s="98">
        <v>2230205</v>
      </c>
      <c r="B26" s="102" t="s">
        <v>2474</v>
      </c>
      <c r="C26" s="101"/>
    </row>
    <row r="27" s="85" customFormat="1" customHeight="1" spans="1:3">
      <c r="A27" s="98">
        <v>2230206</v>
      </c>
      <c r="B27" s="102" t="s">
        <v>2475</v>
      </c>
      <c r="C27" s="101"/>
    </row>
    <row r="28" s="85" customFormat="1" customHeight="1" spans="1:3">
      <c r="A28" s="98">
        <v>2230208</v>
      </c>
      <c r="B28" s="102" t="s">
        <v>2476</v>
      </c>
      <c r="C28" s="101"/>
    </row>
    <row r="29" s="85" customFormat="1" customHeight="1" spans="1:3">
      <c r="A29" s="98">
        <v>2230299</v>
      </c>
      <c r="B29" s="102" t="s">
        <v>2477</v>
      </c>
      <c r="C29" s="101"/>
    </row>
    <row r="30" s="85" customFormat="1" customHeight="1" spans="1:3">
      <c r="A30" s="98">
        <v>22303</v>
      </c>
      <c r="B30" s="100" t="s">
        <v>2454</v>
      </c>
      <c r="C30" s="101">
        <f>C31</f>
        <v>0</v>
      </c>
    </row>
    <row r="31" s="85" customFormat="1" customHeight="1" spans="1:3">
      <c r="A31" s="98">
        <v>2230301</v>
      </c>
      <c r="B31" s="102" t="s">
        <v>2478</v>
      </c>
      <c r="C31" s="101"/>
    </row>
    <row r="32" s="85" customFormat="1" customHeight="1" spans="1:3">
      <c r="A32" s="98">
        <v>22399</v>
      </c>
      <c r="B32" s="100" t="s">
        <v>2455</v>
      </c>
      <c r="C32" s="101">
        <f>C33</f>
        <v>12</v>
      </c>
    </row>
    <row r="33" customHeight="1" spans="1:3">
      <c r="A33" s="98">
        <v>2239999</v>
      </c>
      <c r="B33" s="102" t="s">
        <v>2479</v>
      </c>
      <c r="C33" s="101">
        <v>12</v>
      </c>
    </row>
  </sheetData>
  <mergeCells count="1">
    <mergeCell ref="A2:C2"/>
  </mergeCells>
  <dataValidations count="1">
    <dataValidation type="decimal" operator="between" allowBlank="1" showInputMessage="1" showErrorMessage="1" sqref="C5:C33">
      <formula1>-99999999999999</formula1>
      <formula2>99999999999999</formula2>
    </dataValidation>
  </dataValidations>
  <pageMargins left="0.751388888888889" right="0.751388888888889" top="1" bottom="1" header="0.5" footer="0.5"/>
  <pageSetup paperSize="9"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view="pageBreakPreview" zoomScaleNormal="100" workbookViewId="0">
      <selection activeCell="F8" sqref="F8"/>
    </sheetView>
  </sheetViews>
  <sheetFormatPr defaultColWidth="9.125" defaultRowHeight="20" customHeight="1" outlineLevelRow="6" outlineLevelCol="1"/>
  <cols>
    <col min="1" max="1" width="63.625" style="33" customWidth="1"/>
    <col min="2" max="2" width="13.875" style="33" customWidth="1"/>
    <col min="3" max="252" width="9.125" style="33"/>
    <col min="253" max="253" width="29.625" style="33" customWidth="1"/>
    <col min="254" max="254" width="12.25" style="33" customWidth="1"/>
    <col min="255" max="255" width="12" style="33" customWidth="1"/>
    <col min="256" max="256" width="10.75" style="33" customWidth="1"/>
    <col min="257" max="257" width="19.125" style="33" customWidth="1"/>
    <col min="258" max="258" width="21.5" style="33" customWidth="1"/>
    <col min="259" max="508" width="9.125" style="33"/>
    <col min="509" max="509" width="29.625" style="33" customWidth="1"/>
    <col min="510" max="510" width="12.25" style="33" customWidth="1"/>
    <col min="511" max="511" width="12" style="33" customWidth="1"/>
    <col min="512" max="512" width="10.75" style="33" customWidth="1"/>
    <col min="513" max="513" width="19.125" style="33" customWidth="1"/>
    <col min="514" max="514" width="21.5" style="33" customWidth="1"/>
    <col min="515" max="764" width="9.125" style="33"/>
    <col min="765" max="765" width="29.625" style="33" customWidth="1"/>
    <col min="766" max="766" width="12.25" style="33" customWidth="1"/>
    <col min="767" max="767" width="12" style="33" customWidth="1"/>
    <col min="768" max="768" width="10.75" style="33" customWidth="1"/>
    <col min="769" max="769" width="19.125" style="33" customWidth="1"/>
    <col min="770" max="770" width="21.5" style="33" customWidth="1"/>
    <col min="771" max="1020" width="9.125" style="33"/>
    <col min="1021" max="1021" width="29.625" style="33" customWidth="1"/>
    <col min="1022" max="1022" width="12.25" style="33" customWidth="1"/>
    <col min="1023" max="1023" width="12" style="33" customWidth="1"/>
    <col min="1024" max="1024" width="10.75" style="33" customWidth="1"/>
    <col min="1025" max="1025" width="19.125" style="33" customWidth="1"/>
    <col min="1026" max="1026" width="21.5" style="33" customWidth="1"/>
    <col min="1027" max="1276" width="9.125" style="33"/>
    <col min="1277" max="1277" width="29.625" style="33" customWidth="1"/>
    <col min="1278" max="1278" width="12.25" style="33" customWidth="1"/>
    <col min="1279" max="1279" width="12" style="33" customWidth="1"/>
    <col min="1280" max="1280" width="10.75" style="33" customWidth="1"/>
    <col min="1281" max="1281" width="19.125" style="33" customWidth="1"/>
    <col min="1282" max="1282" width="21.5" style="33" customWidth="1"/>
    <col min="1283" max="1532" width="9.125" style="33"/>
    <col min="1533" max="1533" width="29.625" style="33" customWidth="1"/>
    <col min="1534" max="1534" width="12.25" style="33" customWidth="1"/>
    <col min="1535" max="1535" width="12" style="33" customWidth="1"/>
    <col min="1536" max="1536" width="10.75" style="33" customWidth="1"/>
    <col min="1537" max="1537" width="19.125" style="33" customWidth="1"/>
    <col min="1538" max="1538" width="21.5" style="33" customWidth="1"/>
    <col min="1539" max="1788" width="9.125" style="33"/>
    <col min="1789" max="1789" width="29.625" style="33" customWidth="1"/>
    <col min="1790" max="1790" width="12.25" style="33" customWidth="1"/>
    <col min="1791" max="1791" width="12" style="33" customWidth="1"/>
    <col min="1792" max="1792" width="10.75" style="33" customWidth="1"/>
    <col min="1793" max="1793" width="19.125" style="33" customWidth="1"/>
    <col min="1794" max="1794" width="21.5" style="33" customWidth="1"/>
    <col min="1795" max="2044" width="9.125" style="33"/>
    <col min="2045" max="2045" width="29.625" style="33" customWidth="1"/>
    <col min="2046" max="2046" width="12.25" style="33" customWidth="1"/>
    <col min="2047" max="2047" width="12" style="33" customWidth="1"/>
    <col min="2048" max="2048" width="10.75" style="33" customWidth="1"/>
    <col min="2049" max="2049" width="19.125" style="33" customWidth="1"/>
    <col min="2050" max="2050" width="21.5" style="33" customWidth="1"/>
    <col min="2051" max="2300" width="9.125" style="33"/>
    <col min="2301" max="2301" width="29.625" style="33" customWidth="1"/>
    <col min="2302" max="2302" width="12.25" style="33" customWidth="1"/>
    <col min="2303" max="2303" width="12" style="33" customWidth="1"/>
    <col min="2304" max="2304" width="10.75" style="33" customWidth="1"/>
    <col min="2305" max="2305" width="19.125" style="33" customWidth="1"/>
    <col min="2306" max="2306" width="21.5" style="33" customWidth="1"/>
    <col min="2307" max="2556" width="9.125" style="33"/>
    <col min="2557" max="2557" width="29.625" style="33" customWidth="1"/>
    <col min="2558" max="2558" width="12.25" style="33" customWidth="1"/>
    <col min="2559" max="2559" width="12" style="33" customWidth="1"/>
    <col min="2560" max="2560" width="10.75" style="33" customWidth="1"/>
    <col min="2561" max="2561" width="19.125" style="33" customWidth="1"/>
    <col min="2562" max="2562" width="21.5" style="33" customWidth="1"/>
    <col min="2563" max="2812" width="9.125" style="33"/>
    <col min="2813" max="2813" width="29.625" style="33" customWidth="1"/>
    <col min="2814" max="2814" width="12.25" style="33" customWidth="1"/>
    <col min="2815" max="2815" width="12" style="33" customWidth="1"/>
    <col min="2816" max="2816" width="10.75" style="33" customWidth="1"/>
    <col min="2817" max="2817" width="19.125" style="33" customWidth="1"/>
    <col min="2818" max="2818" width="21.5" style="33" customWidth="1"/>
    <col min="2819" max="3068" width="9.125" style="33"/>
    <col min="3069" max="3069" width="29.625" style="33" customWidth="1"/>
    <col min="3070" max="3070" width="12.25" style="33" customWidth="1"/>
    <col min="3071" max="3071" width="12" style="33" customWidth="1"/>
    <col min="3072" max="3072" width="10.75" style="33" customWidth="1"/>
    <col min="3073" max="3073" width="19.125" style="33" customWidth="1"/>
    <col min="3074" max="3074" width="21.5" style="33" customWidth="1"/>
    <col min="3075" max="3324" width="9.125" style="33"/>
    <col min="3325" max="3325" width="29.625" style="33" customWidth="1"/>
    <col min="3326" max="3326" width="12.25" style="33" customWidth="1"/>
    <col min="3327" max="3327" width="12" style="33" customWidth="1"/>
    <col min="3328" max="3328" width="10.75" style="33" customWidth="1"/>
    <col min="3329" max="3329" width="19.125" style="33" customWidth="1"/>
    <col min="3330" max="3330" width="21.5" style="33" customWidth="1"/>
    <col min="3331" max="3580" width="9.125" style="33"/>
    <col min="3581" max="3581" width="29.625" style="33" customWidth="1"/>
    <col min="3582" max="3582" width="12.25" style="33" customWidth="1"/>
    <col min="3583" max="3583" width="12" style="33" customWidth="1"/>
    <col min="3584" max="3584" width="10.75" style="33" customWidth="1"/>
    <col min="3585" max="3585" width="19.125" style="33" customWidth="1"/>
    <col min="3586" max="3586" width="21.5" style="33" customWidth="1"/>
    <col min="3587" max="3836" width="9.125" style="33"/>
    <col min="3837" max="3837" width="29.625" style="33" customWidth="1"/>
    <col min="3838" max="3838" width="12.25" style="33" customWidth="1"/>
    <col min="3839" max="3839" width="12" style="33" customWidth="1"/>
    <col min="3840" max="3840" width="10.75" style="33" customWidth="1"/>
    <col min="3841" max="3841" width="19.125" style="33" customWidth="1"/>
    <col min="3842" max="3842" width="21.5" style="33" customWidth="1"/>
    <col min="3843" max="4092" width="9.125" style="33"/>
    <col min="4093" max="4093" width="29.625" style="33" customWidth="1"/>
    <col min="4094" max="4094" width="12.25" style="33" customWidth="1"/>
    <col min="4095" max="4095" width="12" style="33" customWidth="1"/>
    <col min="4096" max="4096" width="10.75" style="33" customWidth="1"/>
    <col min="4097" max="4097" width="19.125" style="33" customWidth="1"/>
    <col min="4098" max="4098" width="21.5" style="33" customWidth="1"/>
    <col min="4099" max="4348" width="9.125" style="33"/>
    <col min="4349" max="4349" width="29.625" style="33" customWidth="1"/>
    <col min="4350" max="4350" width="12.25" style="33" customWidth="1"/>
    <col min="4351" max="4351" width="12" style="33" customWidth="1"/>
    <col min="4352" max="4352" width="10.75" style="33" customWidth="1"/>
    <col min="4353" max="4353" width="19.125" style="33" customWidth="1"/>
    <col min="4354" max="4354" width="21.5" style="33" customWidth="1"/>
    <col min="4355" max="4604" width="9.125" style="33"/>
    <col min="4605" max="4605" width="29.625" style="33" customWidth="1"/>
    <col min="4606" max="4606" width="12.25" style="33" customWidth="1"/>
    <col min="4607" max="4607" width="12" style="33" customWidth="1"/>
    <col min="4608" max="4608" width="10.75" style="33" customWidth="1"/>
    <col min="4609" max="4609" width="19.125" style="33" customWidth="1"/>
    <col min="4610" max="4610" width="21.5" style="33" customWidth="1"/>
    <col min="4611" max="4860" width="9.125" style="33"/>
    <col min="4861" max="4861" width="29.625" style="33" customWidth="1"/>
    <col min="4862" max="4862" width="12.25" style="33" customWidth="1"/>
    <col min="4863" max="4863" width="12" style="33" customWidth="1"/>
    <col min="4864" max="4864" width="10.75" style="33" customWidth="1"/>
    <col min="4865" max="4865" width="19.125" style="33" customWidth="1"/>
    <col min="4866" max="4866" width="21.5" style="33" customWidth="1"/>
    <col min="4867" max="5116" width="9.125" style="33"/>
    <col min="5117" max="5117" width="29.625" style="33" customWidth="1"/>
    <col min="5118" max="5118" width="12.25" style="33" customWidth="1"/>
    <col min="5119" max="5119" width="12" style="33" customWidth="1"/>
    <col min="5120" max="5120" width="10.75" style="33" customWidth="1"/>
    <col min="5121" max="5121" width="19.125" style="33" customWidth="1"/>
    <col min="5122" max="5122" width="21.5" style="33" customWidth="1"/>
    <col min="5123" max="5372" width="9.125" style="33"/>
    <col min="5373" max="5373" width="29.625" style="33" customWidth="1"/>
    <col min="5374" max="5374" width="12.25" style="33" customWidth="1"/>
    <col min="5375" max="5375" width="12" style="33" customWidth="1"/>
    <col min="5376" max="5376" width="10.75" style="33" customWidth="1"/>
    <col min="5377" max="5377" width="19.125" style="33" customWidth="1"/>
    <col min="5378" max="5378" width="21.5" style="33" customWidth="1"/>
    <col min="5379" max="5628" width="9.125" style="33"/>
    <col min="5629" max="5629" width="29.625" style="33" customWidth="1"/>
    <col min="5630" max="5630" width="12.25" style="33" customWidth="1"/>
    <col min="5631" max="5631" width="12" style="33" customWidth="1"/>
    <col min="5632" max="5632" width="10.75" style="33" customWidth="1"/>
    <col min="5633" max="5633" width="19.125" style="33" customWidth="1"/>
    <col min="5634" max="5634" width="21.5" style="33" customWidth="1"/>
    <col min="5635" max="5884" width="9.125" style="33"/>
    <col min="5885" max="5885" width="29.625" style="33" customWidth="1"/>
    <col min="5886" max="5886" width="12.25" style="33" customWidth="1"/>
    <col min="5887" max="5887" width="12" style="33" customWidth="1"/>
    <col min="5888" max="5888" width="10.75" style="33" customWidth="1"/>
    <col min="5889" max="5889" width="19.125" style="33" customWidth="1"/>
    <col min="5890" max="5890" width="21.5" style="33" customWidth="1"/>
    <col min="5891" max="6140" width="9.125" style="33"/>
    <col min="6141" max="6141" width="29.625" style="33" customWidth="1"/>
    <col min="6142" max="6142" width="12.25" style="33" customWidth="1"/>
    <col min="6143" max="6143" width="12" style="33" customWidth="1"/>
    <col min="6144" max="6144" width="10.75" style="33" customWidth="1"/>
    <col min="6145" max="6145" width="19.125" style="33" customWidth="1"/>
    <col min="6146" max="6146" width="21.5" style="33" customWidth="1"/>
    <col min="6147" max="6396" width="9.125" style="33"/>
    <col min="6397" max="6397" width="29.625" style="33" customWidth="1"/>
    <col min="6398" max="6398" width="12.25" style="33" customWidth="1"/>
    <col min="6399" max="6399" width="12" style="33" customWidth="1"/>
    <col min="6400" max="6400" width="10.75" style="33" customWidth="1"/>
    <col min="6401" max="6401" width="19.125" style="33" customWidth="1"/>
    <col min="6402" max="6402" width="21.5" style="33" customWidth="1"/>
    <col min="6403" max="6652" width="9.125" style="33"/>
    <col min="6653" max="6653" width="29.625" style="33" customWidth="1"/>
    <col min="6654" max="6654" width="12.25" style="33" customWidth="1"/>
    <col min="6655" max="6655" width="12" style="33" customWidth="1"/>
    <col min="6656" max="6656" width="10.75" style="33" customWidth="1"/>
    <col min="6657" max="6657" width="19.125" style="33" customWidth="1"/>
    <col min="6658" max="6658" width="21.5" style="33" customWidth="1"/>
    <col min="6659" max="6908" width="9.125" style="33"/>
    <col min="6909" max="6909" width="29.625" style="33" customWidth="1"/>
    <col min="6910" max="6910" width="12.25" style="33" customWidth="1"/>
    <col min="6911" max="6911" width="12" style="33" customWidth="1"/>
    <col min="6912" max="6912" width="10.75" style="33" customWidth="1"/>
    <col min="6913" max="6913" width="19.125" style="33" customWidth="1"/>
    <col min="6914" max="6914" width="21.5" style="33" customWidth="1"/>
    <col min="6915" max="7164" width="9.125" style="33"/>
    <col min="7165" max="7165" width="29.625" style="33" customWidth="1"/>
    <col min="7166" max="7166" width="12.25" style="33" customWidth="1"/>
    <col min="7167" max="7167" width="12" style="33" customWidth="1"/>
    <col min="7168" max="7168" width="10.75" style="33" customWidth="1"/>
    <col min="7169" max="7169" width="19.125" style="33" customWidth="1"/>
    <col min="7170" max="7170" width="21.5" style="33" customWidth="1"/>
    <col min="7171" max="7420" width="9.125" style="33"/>
    <col min="7421" max="7421" width="29.625" style="33" customWidth="1"/>
    <col min="7422" max="7422" width="12.25" style="33" customWidth="1"/>
    <col min="7423" max="7423" width="12" style="33" customWidth="1"/>
    <col min="7424" max="7424" width="10.75" style="33" customWidth="1"/>
    <col min="7425" max="7425" width="19.125" style="33" customWidth="1"/>
    <col min="7426" max="7426" width="21.5" style="33" customWidth="1"/>
    <col min="7427" max="7676" width="9.125" style="33"/>
    <col min="7677" max="7677" width="29.625" style="33" customWidth="1"/>
    <col min="7678" max="7678" width="12.25" style="33" customWidth="1"/>
    <col min="7679" max="7679" width="12" style="33" customWidth="1"/>
    <col min="7680" max="7680" width="10.75" style="33" customWidth="1"/>
    <col min="7681" max="7681" width="19.125" style="33" customWidth="1"/>
    <col min="7682" max="7682" width="21.5" style="33" customWidth="1"/>
    <col min="7683" max="7932" width="9.125" style="33"/>
    <col min="7933" max="7933" width="29.625" style="33" customWidth="1"/>
    <col min="7934" max="7934" width="12.25" style="33" customWidth="1"/>
    <col min="7935" max="7935" width="12" style="33" customWidth="1"/>
    <col min="7936" max="7936" width="10.75" style="33" customWidth="1"/>
    <col min="7937" max="7937" width="19.125" style="33" customWidth="1"/>
    <col min="7938" max="7938" width="21.5" style="33" customWidth="1"/>
    <col min="7939" max="8188" width="9.125" style="33"/>
    <col min="8189" max="8189" width="29.625" style="33" customWidth="1"/>
    <col min="8190" max="8190" width="12.25" style="33" customWidth="1"/>
    <col min="8191" max="8191" width="12" style="33" customWidth="1"/>
    <col min="8192" max="8192" width="10.75" style="33" customWidth="1"/>
    <col min="8193" max="8193" width="19.125" style="33" customWidth="1"/>
    <col min="8194" max="8194" width="21.5" style="33" customWidth="1"/>
    <col min="8195" max="8444" width="9.125" style="33"/>
    <col min="8445" max="8445" width="29.625" style="33" customWidth="1"/>
    <col min="8446" max="8446" width="12.25" style="33" customWidth="1"/>
    <col min="8447" max="8447" width="12" style="33" customWidth="1"/>
    <col min="8448" max="8448" width="10.75" style="33" customWidth="1"/>
    <col min="8449" max="8449" width="19.125" style="33" customWidth="1"/>
    <col min="8450" max="8450" width="21.5" style="33" customWidth="1"/>
    <col min="8451" max="8700" width="9.125" style="33"/>
    <col min="8701" max="8701" width="29.625" style="33" customWidth="1"/>
    <col min="8702" max="8702" width="12.25" style="33" customWidth="1"/>
    <col min="8703" max="8703" width="12" style="33" customWidth="1"/>
    <col min="8704" max="8704" width="10.75" style="33" customWidth="1"/>
    <col min="8705" max="8705" width="19.125" style="33" customWidth="1"/>
    <col min="8706" max="8706" width="21.5" style="33" customWidth="1"/>
    <col min="8707" max="8956" width="9.125" style="33"/>
    <col min="8957" max="8957" width="29.625" style="33" customWidth="1"/>
    <col min="8958" max="8958" width="12.25" style="33" customWidth="1"/>
    <col min="8959" max="8959" width="12" style="33" customWidth="1"/>
    <col min="8960" max="8960" width="10.75" style="33" customWidth="1"/>
    <col min="8961" max="8961" width="19.125" style="33" customWidth="1"/>
    <col min="8962" max="8962" width="21.5" style="33" customWidth="1"/>
    <col min="8963" max="9212" width="9.125" style="33"/>
    <col min="9213" max="9213" width="29.625" style="33" customWidth="1"/>
    <col min="9214" max="9214" width="12.25" style="33" customWidth="1"/>
    <col min="9215" max="9215" width="12" style="33" customWidth="1"/>
    <col min="9216" max="9216" width="10.75" style="33" customWidth="1"/>
    <col min="9217" max="9217" width="19.125" style="33" customWidth="1"/>
    <col min="9218" max="9218" width="21.5" style="33" customWidth="1"/>
    <col min="9219" max="9468" width="9.125" style="33"/>
    <col min="9469" max="9469" width="29.625" style="33" customWidth="1"/>
    <col min="9470" max="9470" width="12.25" style="33" customWidth="1"/>
    <col min="9471" max="9471" width="12" style="33" customWidth="1"/>
    <col min="9472" max="9472" width="10.75" style="33" customWidth="1"/>
    <col min="9473" max="9473" width="19.125" style="33" customWidth="1"/>
    <col min="9474" max="9474" width="21.5" style="33" customWidth="1"/>
    <col min="9475" max="9724" width="9.125" style="33"/>
    <col min="9725" max="9725" width="29.625" style="33" customWidth="1"/>
    <col min="9726" max="9726" width="12.25" style="33" customWidth="1"/>
    <col min="9727" max="9727" width="12" style="33" customWidth="1"/>
    <col min="9728" max="9728" width="10.75" style="33" customWidth="1"/>
    <col min="9729" max="9729" width="19.125" style="33" customWidth="1"/>
    <col min="9730" max="9730" width="21.5" style="33" customWidth="1"/>
    <col min="9731" max="9980" width="9.125" style="33"/>
    <col min="9981" max="9981" width="29.625" style="33" customWidth="1"/>
    <col min="9982" max="9982" width="12.25" style="33" customWidth="1"/>
    <col min="9983" max="9983" width="12" style="33" customWidth="1"/>
    <col min="9984" max="9984" width="10.75" style="33" customWidth="1"/>
    <col min="9985" max="9985" width="19.125" style="33" customWidth="1"/>
    <col min="9986" max="9986" width="21.5" style="33" customWidth="1"/>
    <col min="9987" max="10236" width="9.125" style="33"/>
    <col min="10237" max="10237" width="29.625" style="33" customWidth="1"/>
    <col min="10238" max="10238" width="12.25" style="33" customWidth="1"/>
    <col min="10239" max="10239" width="12" style="33" customWidth="1"/>
    <col min="10240" max="10240" width="10.75" style="33" customWidth="1"/>
    <col min="10241" max="10241" width="19.125" style="33" customWidth="1"/>
    <col min="10242" max="10242" width="21.5" style="33" customWidth="1"/>
    <col min="10243" max="10492" width="9.125" style="33"/>
    <col min="10493" max="10493" width="29.625" style="33" customWidth="1"/>
    <col min="10494" max="10494" width="12.25" style="33" customWidth="1"/>
    <col min="10495" max="10495" width="12" style="33" customWidth="1"/>
    <col min="10496" max="10496" width="10.75" style="33" customWidth="1"/>
    <col min="10497" max="10497" width="19.125" style="33" customWidth="1"/>
    <col min="10498" max="10498" width="21.5" style="33" customWidth="1"/>
    <col min="10499" max="10748" width="9.125" style="33"/>
    <col min="10749" max="10749" width="29.625" style="33" customWidth="1"/>
    <col min="10750" max="10750" width="12.25" style="33" customWidth="1"/>
    <col min="10751" max="10751" width="12" style="33" customWidth="1"/>
    <col min="10752" max="10752" width="10.75" style="33" customWidth="1"/>
    <col min="10753" max="10753" width="19.125" style="33" customWidth="1"/>
    <col min="10754" max="10754" width="21.5" style="33" customWidth="1"/>
    <col min="10755" max="11004" width="9.125" style="33"/>
    <col min="11005" max="11005" width="29.625" style="33" customWidth="1"/>
    <col min="11006" max="11006" width="12.25" style="33" customWidth="1"/>
    <col min="11007" max="11007" width="12" style="33" customWidth="1"/>
    <col min="11008" max="11008" width="10.75" style="33" customWidth="1"/>
    <col min="11009" max="11009" width="19.125" style="33" customWidth="1"/>
    <col min="11010" max="11010" width="21.5" style="33" customWidth="1"/>
    <col min="11011" max="11260" width="9.125" style="33"/>
    <col min="11261" max="11261" width="29.625" style="33" customWidth="1"/>
    <col min="11262" max="11262" width="12.25" style="33" customWidth="1"/>
    <col min="11263" max="11263" width="12" style="33" customWidth="1"/>
    <col min="11264" max="11264" width="10.75" style="33" customWidth="1"/>
    <col min="11265" max="11265" width="19.125" style="33" customWidth="1"/>
    <col min="11266" max="11266" width="21.5" style="33" customWidth="1"/>
    <col min="11267" max="11516" width="9.125" style="33"/>
    <col min="11517" max="11517" width="29.625" style="33" customWidth="1"/>
    <col min="11518" max="11518" width="12.25" style="33" customWidth="1"/>
    <col min="11519" max="11519" width="12" style="33" customWidth="1"/>
    <col min="11520" max="11520" width="10.75" style="33" customWidth="1"/>
    <col min="11521" max="11521" width="19.125" style="33" customWidth="1"/>
    <col min="11522" max="11522" width="21.5" style="33" customWidth="1"/>
    <col min="11523" max="11772" width="9.125" style="33"/>
    <col min="11773" max="11773" width="29.625" style="33" customWidth="1"/>
    <col min="11774" max="11774" width="12.25" style="33" customWidth="1"/>
    <col min="11775" max="11775" width="12" style="33" customWidth="1"/>
    <col min="11776" max="11776" width="10.75" style="33" customWidth="1"/>
    <col min="11777" max="11777" width="19.125" style="33" customWidth="1"/>
    <col min="11778" max="11778" width="21.5" style="33" customWidth="1"/>
    <col min="11779" max="12028" width="9.125" style="33"/>
    <col min="12029" max="12029" width="29.625" style="33" customWidth="1"/>
    <col min="12030" max="12030" width="12.25" style="33" customWidth="1"/>
    <col min="12031" max="12031" width="12" style="33" customWidth="1"/>
    <col min="12032" max="12032" width="10.75" style="33" customWidth="1"/>
    <col min="12033" max="12033" width="19.125" style="33" customWidth="1"/>
    <col min="12034" max="12034" width="21.5" style="33" customWidth="1"/>
    <col min="12035" max="12284" width="9.125" style="33"/>
    <col min="12285" max="12285" width="29.625" style="33" customWidth="1"/>
    <col min="12286" max="12286" width="12.25" style="33" customWidth="1"/>
    <col min="12287" max="12287" width="12" style="33" customWidth="1"/>
    <col min="12288" max="12288" width="10.75" style="33" customWidth="1"/>
    <col min="12289" max="12289" width="19.125" style="33" customWidth="1"/>
    <col min="12290" max="12290" width="21.5" style="33" customWidth="1"/>
    <col min="12291" max="12540" width="9.125" style="33"/>
    <col min="12541" max="12541" width="29.625" style="33" customWidth="1"/>
    <col min="12542" max="12542" width="12.25" style="33" customWidth="1"/>
    <col min="12543" max="12543" width="12" style="33" customWidth="1"/>
    <col min="12544" max="12544" width="10.75" style="33" customWidth="1"/>
    <col min="12545" max="12545" width="19.125" style="33" customWidth="1"/>
    <col min="12546" max="12546" width="21.5" style="33" customWidth="1"/>
    <col min="12547" max="12796" width="9.125" style="33"/>
    <col min="12797" max="12797" width="29.625" style="33" customWidth="1"/>
    <col min="12798" max="12798" width="12.25" style="33" customWidth="1"/>
    <col min="12799" max="12799" width="12" style="33" customWidth="1"/>
    <col min="12800" max="12800" width="10.75" style="33" customWidth="1"/>
    <col min="12801" max="12801" width="19.125" style="33" customWidth="1"/>
    <col min="12802" max="12802" width="21.5" style="33" customWidth="1"/>
    <col min="12803" max="13052" width="9.125" style="33"/>
    <col min="13053" max="13053" width="29.625" style="33" customWidth="1"/>
    <col min="13054" max="13054" width="12.25" style="33" customWidth="1"/>
    <col min="13055" max="13055" width="12" style="33" customWidth="1"/>
    <col min="13056" max="13056" width="10.75" style="33" customWidth="1"/>
    <col min="13057" max="13057" width="19.125" style="33" customWidth="1"/>
    <col min="13058" max="13058" width="21.5" style="33" customWidth="1"/>
    <col min="13059" max="13308" width="9.125" style="33"/>
    <col min="13309" max="13309" width="29.625" style="33" customWidth="1"/>
    <col min="13310" max="13310" width="12.25" style="33" customWidth="1"/>
    <col min="13311" max="13311" width="12" style="33" customWidth="1"/>
    <col min="13312" max="13312" width="10.75" style="33" customWidth="1"/>
    <col min="13313" max="13313" width="19.125" style="33" customWidth="1"/>
    <col min="13314" max="13314" width="21.5" style="33" customWidth="1"/>
    <col min="13315" max="13564" width="9.125" style="33"/>
    <col min="13565" max="13565" width="29.625" style="33" customWidth="1"/>
    <col min="13566" max="13566" width="12.25" style="33" customWidth="1"/>
    <col min="13567" max="13567" width="12" style="33" customWidth="1"/>
    <col min="13568" max="13568" width="10.75" style="33" customWidth="1"/>
    <col min="13569" max="13569" width="19.125" style="33" customWidth="1"/>
    <col min="13570" max="13570" width="21.5" style="33" customWidth="1"/>
    <col min="13571" max="13820" width="9.125" style="33"/>
    <col min="13821" max="13821" width="29.625" style="33" customWidth="1"/>
    <col min="13822" max="13822" width="12.25" style="33" customWidth="1"/>
    <col min="13823" max="13823" width="12" style="33" customWidth="1"/>
    <col min="13824" max="13824" width="10.75" style="33" customWidth="1"/>
    <col min="13825" max="13825" width="19.125" style="33" customWidth="1"/>
    <col min="13826" max="13826" width="21.5" style="33" customWidth="1"/>
    <col min="13827" max="14076" width="9.125" style="33"/>
    <col min="14077" max="14077" width="29.625" style="33" customWidth="1"/>
    <col min="14078" max="14078" width="12.25" style="33" customWidth="1"/>
    <col min="14079" max="14079" width="12" style="33" customWidth="1"/>
    <col min="14080" max="14080" width="10.75" style="33" customWidth="1"/>
    <col min="14081" max="14081" width="19.125" style="33" customWidth="1"/>
    <col min="14082" max="14082" width="21.5" style="33" customWidth="1"/>
    <col min="14083" max="14332" width="9.125" style="33"/>
    <col min="14333" max="14333" width="29.625" style="33" customWidth="1"/>
    <col min="14334" max="14334" width="12.25" style="33" customWidth="1"/>
    <col min="14335" max="14335" width="12" style="33" customWidth="1"/>
    <col min="14336" max="14336" width="10.75" style="33" customWidth="1"/>
    <col min="14337" max="14337" width="19.125" style="33" customWidth="1"/>
    <col min="14338" max="14338" width="21.5" style="33" customWidth="1"/>
    <col min="14339" max="14588" width="9.125" style="33"/>
    <col min="14589" max="14589" width="29.625" style="33" customWidth="1"/>
    <col min="14590" max="14590" width="12.25" style="33" customWidth="1"/>
    <col min="14591" max="14591" width="12" style="33" customWidth="1"/>
    <col min="14592" max="14592" width="10.75" style="33" customWidth="1"/>
    <col min="14593" max="14593" width="19.125" style="33" customWidth="1"/>
    <col min="14594" max="14594" width="21.5" style="33" customWidth="1"/>
    <col min="14595" max="14844" width="9.125" style="33"/>
    <col min="14845" max="14845" width="29.625" style="33" customWidth="1"/>
    <col min="14846" max="14846" width="12.25" style="33" customWidth="1"/>
    <col min="14847" max="14847" width="12" style="33" customWidth="1"/>
    <col min="14848" max="14848" width="10.75" style="33" customWidth="1"/>
    <col min="14849" max="14849" width="19.125" style="33" customWidth="1"/>
    <col min="14850" max="14850" width="21.5" style="33" customWidth="1"/>
    <col min="14851" max="15100" width="9.125" style="33"/>
    <col min="15101" max="15101" width="29.625" style="33" customWidth="1"/>
    <col min="15102" max="15102" width="12.25" style="33" customWidth="1"/>
    <col min="15103" max="15103" width="12" style="33" customWidth="1"/>
    <col min="15104" max="15104" width="10.75" style="33" customWidth="1"/>
    <col min="15105" max="15105" width="19.125" style="33" customWidth="1"/>
    <col min="15106" max="15106" width="21.5" style="33" customWidth="1"/>
    <col min="15107" max="15356" width="9.125" style="33"/>
    <col min="15357" max="15357" width="29.625" style="33" customWidth="1"/>
    <col min="15358" max="15358" width="12.25" style="33" customWidth="1"/>
    <col min="15359" max="15359" width="12" style="33" customWidth="1"/>
    <col min="15360" max="15360" width="10.75" style="33" customWidth="1"/>
    <col min="15361" max="15361" width="19.125" style="33" customWidth="1"/>
    <col min="15362" max="15362" width="21.5" style="33" customWidth="1"/>
    <col min="15363" max="15612" width="9.125" style="33"/>
    <col min="15613" max="15613" width="29.625" style="33" customWidth="1"/>
    <col min="15614" max="15614" width="12.25" style="33" customWidth="1"/>
    <col min="15615" max="15615" width="12" style="33" customWidth="1"/>
    <col min="15616" max="15616" width="10.75" style="33" customWidth="1"/>
    <col min="15617" max="15617" width="19.125" style="33" customWidth="1"/>
    <col min="15618" max="15618" width="21.5" style="33" customWidth="1"/>
    <col min="15619" max="15868" width="9.125" style="33"/>
    <col min="15869" max="15869" width="29.625" style="33" customWidth="1"/>
    <col min="15870" max="15870" width="12.25" style="33" customWidth="1"/>
    <col min="15871" max="15871" width="12" style="33" customWidth="1"/>
    <col min="15872" max="15872" width="10.75" style="33" customWidth="1"/>
    <col min="15873" max="15873" width="19.125" style="33" customWidth="1"/>
    <col min="15874" max="15874" width="21.5" style="33" customWidth="1"/>
    <col min="15875" max="16124" width="9.125" style="33"/>
    <col min="16125" max="16125" width="29.625" style="33" customWidth="1"/>
    <col min="16126" max="16126" width="12.25" style="33" customWidth="1"/>
    <col min="16127" max="16127" width="12" style="33" customWidth="1"/>
    <col min="16128" max="16128" width="10.75" style="33" customWidth="1"/>
    <col min="16129" max="16129" width="19.125" style="33" customWidth="1"/>
    <col min="16130" max="16130" width="21.5" style="33" customWidth="1"/>
    <col min="16131" max="16380" width="9.125" style="33"/>
    <col min="16381" max="16384" width="9.125" style="85"/>
  </cols>
  <sheetData>
    <row r="1" customHeight="1" spans="1:1">
      <c r="A1" s="74" t="s">
        <v>51</v>
      </c>
    </row>
    <row r="2" s="33" customFormat="1" ht="30" customHeight="1" spans="1:2">
      <c r="A2" s="86" t="s">
        <v>2480</v>
      </c>
      <c r="B2" s="86"/>
    </row>
    <row r="3" s="33" customFormat="1" customHeight="1" spans="1:2">
      <c r="A3" s="42"/>
      <c r="B3" s="87" t="s">
        <v>71</v>
      </c>
    </row>
    <row r="4" s="33" customFormat="1" customHeight="1" spans="1:2">
      <c r="A4" s="88" t="s">
        <v>2481</v>
      </c>
      <c r="B4" s="89" t="s">
        <v>115</v>
      </c>
    </row>
    <row r="5" s="33" customFormat="1" customHeight="1" spans="1:2">
      <c r="A5" s="90" t="s">
        <v>2482</v>
      </c>
      <c r="B5" s="90">
        <f>SUM(B6)</f>
        <v>7</v>
      </c>
    </row>
    <row r="6" s="33" customFormat="1" customHeight="1" spans="1:2">
      <c r="A6" s="91" t="s">
        <v>2483</v>
      </c>
      <c r="B6" s="92">
        <f>SUM(B7:B7)</f>
        <v>7</v>
      </c>
    </row>
    <row r="7" s="33" customFormat="1" customHeight="1" spans="1:2">
      <c r="A7" s="93" t="s">
        <v>2484</v>
      </c>
      <c r="B7" s="92">
        <v>7</v>
      </c>
    </row>
  </sheetData>
  <mergeCells count="1">
    <mergeCell ref="A2:B2"/>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6"/>
  <sheetViews>
    <sheetView view="pageBreakPreview" zoomScaleNormal="100" workbookViewId="0">
      <selection activeCell="C10" sqref="C10"/>
    </sheetView>
  </sheetViews>
  <sheetFormatPr defaultColWidth="6.75" defaultRowHeight="20" customHeight="1" outlineLevelRow="5"/>
  <cols>
    <col min="1" max="1" width="41.625" style="33" customWidth="1"/>
    <col min="2" max="2" width="42.625" style="33" customWidth="1"/>
    <col min="3" max="5" width="9" style="33" customWidth="1"/>
    <col min="6" max="6" width="5.625" style="33" customWidth="1"/>
    <col min="7" max="7" width="0.75" style="33" customWidth="1"/>
    <col min="8" max="8" width="10.125" style="33" customWidth="1"/>
    <col min="9" max="9" width="5.875" style="33" customWidth="1"/>
    <col min="10" max="16380" width="6.75" style="33"/>
  </cols>
  <sheetData>
    <row r="1" s="33" customFormat="1" customHeight="1" spans="1:1">
      <c r="A1" s="74" t="s">
        <v>53</v>
      </c>
    </row>
    <row r="2" s="33" customFormat="1" ht="30" customHeight="1" spans="1:252">
      <c r="A2" s="75" t="s">
        <v>2485</v>
      </c>
      <c r="B2" s="75"/>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c r="IR2" s="76"/>
    </row>
    <row r="3" s="33" customFormat="1" customHeight="1" spans="1:252">
      <c r="A3" s="77"/>
      <c r="B3" s="78" t="s">
        <v>71</v>
      </c>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row>
    <row r="4" s="33" customFormat="1" customHeight="1" spans="1:252">
      <c r="A4" s="80" t="s">
        <v>2486</v>
      </c>
      <c r="B4" s="81" t="s">
        <v>115</v>
      </c>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84"/>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row>
    <row r="5" s="33" customFormat="1" customHeight="1" spans="1:2">
      <c r="A5" s="82" t="s">
        <v>1965</v>
      </c>
      <c r="B5" s="83">
        <v>7</v>
      </c>
    </row>
    <row r="6" s="33" customFormat="1" customHeight="1" spans="1:252">
      <c r="A6" s="80" t="s">
        <v>2487</v>
      </c>
      <c r="B6" s="9">
        <v>7</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84"/>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row>
  </sheetData>
  <mergeCells count="1">
    <mergeCell ref="A2:B2"/>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6"/>
  <sheetViews>
    <sheetView view="pageBreakPreview" zoomScaleNormal="100" workbookViewId="0">
      <selection activeCell="C9" sqref="C9"/>
    </sheetView>
  </sheetViews>
  <sheetFormatPr defaultColWidth="26.25" defaultRowHeight="20" customHeight="1" outlineLevelCol="1"/>
  <cols>
    <col min="1" max="1" width="58.5" style="33" customWidth="1"/>
    <col min="2" max="2" width="22.375" style="33" customWidth="1"/>
    <col min="3" max="3" width="24.75" style="33" customWidth="1"/>
    <col min="4" max="16384" width="26.25" style="33"/>
  </cols>
  <sheetData>
    <row r="1" s="33" customFormat="1" customHeight="1" spans="1:2">
      <c r="A1" s="34" t="s">
        <v>57</v>
      </c>
      <c r="B1" s="59"/>
    </row>
    <row r="2" s="33" customFormat="1" ht="30" customHeight="1" spans="1:2">
      <c r="A2" s="60" t="s">
        <v>58</v>
      </c>
      <c r="B2" s="60"/>
    </row>
    <row r="3" s="33" customFormat="1" customHeight="1" spans="1:2">
      <c r="A3" s="61"/>
      <c r="B3" s="62" t="s">
        <v>71</v>
      </c>
    </row>
    <row r="4" s="33" customFormat="1" customHeight="1" spans="1:2">
      <c r="A4" s="63" t="s">
        <v>2488</v>
      </c>
      <c r="B4" s="64" t="s">
        <v>115</v>
      </c>
    </row>
    <row r="5" s="33" customFormat="1" customHeight="1" spans="1:2">
      <c r="A5" s="65" t="s">
        <v>2396</v>
      </c>
      <c r="B5" s="66">
        <v>47855</v>
      </c>
    </row>
    <row r="6" s="33" customFormat="1" customHeight="1" spans="1:2">
      <c r="A6" s="67" t="s">
        <v>2489</v>
      </c>
      <c r="B6" s="68">
        <v>0</v>
      </c>
    </row>
    <row r="7" s="33" customFormat="1" customHeight="1" spans="1:2">
      <c r="A7" s="69" t="s">
        <v>2490</v>
      </c>
      <c r="B7" s="70"/>
    </row>
    <row r="8" s="33" customFormat="1" customHeight="1" spans="1:2">
      <c r="A8" s="55" t="s">
        <v>2491</v>
      </c>
      <c r="B8" s="70"/>
    </row>
    <row r="9" s="33" customFormat="1" customHeight="1" spans="1:2">
      <c r="A9" s="55" t="s">
        <v>2492</v>
      </c>
      <c r="B9" s="70"/>
    </row>
    <row r="10" s="33" customFormat="1" customHeight="1" spans="1:2">
      <c r="A10" s="55" t="s">
        <v>2493</v>
      </c>
      <c r="B10" s="70"/>
    </row>
    <row r="11" s="33" customFormat="1" customHeight="1" spans="1:2">
      <c r="A11" s="55" t="s">
        <v>2494</v>
      </c>
      <c r="B11" s="70"/>
    </row>
    <row r="12" s="33" customFormat="1" customHeight="1" spans="1:2">
      <c r="A12" s="55" t="s">
        <v>2495</v>
      </c>
      <c r="B12" s="70"/>
    </row>
    <row r="13" s="33" customFormat="1" customHeight="1" spans="1:2">
      <c r="A13" s="55" t="s">
        <v>2496</v>
      </c>
      <c r="B13" s="70"/>
    </row>
    <row r="14" s="33" customFormat="1" customHeight="1" spans="1:2">
      <c r="A14" s="67" t="s">
        <v>2497</v>
      </c>
      <c r="B14" s="68">
        <v>20939</v>
      </c>
    </row>
    <row r="15" s="33" customFormat="1" customHeight="1" spans="1:2">
      <c r="A15" s="69" t="s">
        <v>2490</v>
      </c>
      <c r="B15" s="68">
        <v>7685</v>
      </c>
    </row>
    <row r="16" s="33" customFormat="1" customHeight="1" spans="1:2">
      <c r="A16" s="55" t="s">
        <v>2491</v>
      </c>
      <c r="B16" s="68">
        <v>12348</v>
      </c>
    </row>
    <row r="17" s="33" customFormat="1" customHeight="1" spans="1:2">
      <c r="A17" s="55" t="s">
        <v>2492</v>
      </c>
      <c r="B17" s="68">
        <v>95</v>
      </c>
    </row>
    <row r="18" s="33" customFormat="1" customHeight="1" spans="1:2">
      <c r="A18" s="55" t="s">
        <v>2493</v>
      </c>
      <c r="B18" s="68"/>
    </row>
    <row r="19" s="33" customFormat="1" customHeight="1" spans="1:2">
      <c r="A19" s="55" t="s">
        <v>2494</v>
      </c>
      <c r="B19" s="68">
        <v>26</v>
      </c>
    </row>
    <row r="20" s="33" customFormat="1" customHeight="1" spans="1:2">
      <c r="A20" s="55" t="s">
        <v>2495</v>
      </c>
      <c r="B20" s="68">
        <v>784</v>
      </c>
    </row>
    <row r="21" s="33" customFormat="1" customHeight="1" spans="1:2">
      <c r="A21" s="55" t="s">
        <v>2496</v>
      </c>
      <c r="B21" s="68"/>
    </row>
    <row r="22" s="33" customFormat="1" customHeight="1" spans="1:2">
      <c r="A22" s="67" t="s">
        <v>2498</v>
      </c>
      <c r="B22" s="68">
        <v>26916</v>
      </c>
    </row>
    <row r="23" s="33" customFormat="1" customHeight="1" spans="1:2">
      <c r="A23" s="69" t="s">
        <v>2490</v>
      </c>
      <c r="B23" s="68">
        <v>14367</v>
      </c>
    </row>
    <row r="24" s="33" customFormat="1" customHeight="1" spans="1:2">
      <c r="A24" s="55" t="s">
        <v>2491</v>
      </c>
      <c r="B24" s="68">
        <v>12339</v>
      </c>
    </row>
    <row r="25" s="33" customFormat="1" customHeight="1" spans="1:2">
      <c r="A25" s="55" t="s">
        <v>2492</v>
      </c>
      <c r="B25" s="68">
        <v>71</v>
      </c>
    </row>
    <row r="26" s="33" customFormat="1" customHeight="1" spans="1:2">
      <c r="A26" s="55" t="s">
        <v>2493</v>
      </c>
      <c r="B26" s="68"/>
    </row>
    <row r="27" s="33" customFormat="1" customHeight="1" spans="1:2">
      <c r="A27" s="55" t="s">
        <v>2494</v>
      </c>
      <c r="B27" s="68">
        <v>136</v>
      </c>
    </row>
    <row r="28" s="33" customFormat="1" customHeight="1" spans="1:2">
      <c r="A28" s="55" t="s">
        <v>2495</v>
      </c>
      <c r="B28" s="68">
        <v>3</v>
      </c>
    </row>
    <row r="29" s="33" customFormat="1" customHeight="1" spans="1:2">
      <c r="A29" s="55" t="s">
        <v>2496</v>
      </c>
      <c r="B29" s="68"/>
    </row>
    <row r="30" s="33" customFormat="1" customHeight="1" spans="1:2">
      <c r="A30" s="67" t="s">
        <v>2499</v>
      </c>
      <c r="B30" s="68">
        <v>0</v>
      </c>
    </row>
    <row r="31" s="33" customFormat="1" customHeight="1" spans="1:2">
      <c r="A31" s="69" t="s">
        <v>2490</v>
      </c>
      <c r="B31" s="68"/>
    </row>
    <row r="32" s="33" customFormat="1" customHeight="1" spans="1:2">
      <c r="A32" s="55" t="s">
        <v>2491</v>
      </c>
      <c r="B32" s="68"/>
    </row>
    <row r="33" s="33" customFormat="1" customHeight="1" spans="1:2">
      <c r="A33" s="55" t="s">
        <v>2492</v>
      </c>
      <c r="B33" s="68"/>
    </row>
    <row r="34" s="33" customFormat="1" customHeight="1" spans="1:2">
      <c r="A34" s="55" t="s">
        <v>2493</v>
      </c>
      <c r="B34" s="68"/>
    </row>
    <row r="35" s="33" customFormat="1" customHeight="1" spans="1:2">
      <c r="A35" s="55" t="s">
        <v>2494</v>
      </c>
      <c r="B35" s="68"/>
    </row>
    <row r="36" s="33" customFormat="1" customHeight="1" spans="1:2">
      <c r="A36" s="55" t="s">
        <v>2495</v>
      </c>
      <c r="B36" s="68"/>
    </row>
    <row r="37" s="33" customFormat="1" customHeight="1" spans="1:2">
      <c r="A37" s="55" t="s">
        <v>2496</v>
      </c>
      <c r="B37" s="68"/>
    </row>
    <row r="38" s="33" customFormat="1" customHeight="1" spans="1:2">
      <c r="A38" s="67" t="s">
        <v>2500</v>
      </c>
      <c r="B38" s="68">
        <v>0</v>
      </c>
    </row>
    <row r="39" s="33" customFormat="1" customHeight="1" spans="1:2">
      <c r="A39" s="69" t="s">
        <v>2490</v>
      </c>
      <c r="B39" s="68"/>
    </row>
    <row r="40" s="33" customFormat="1" customHeight="1" spans="1:2">
      <c r="A40" s="55" t="s">
        <v>2491</v>
      </c>
      <c r="B40" s="68"/>
    </row>
    <row r="41" s="33" customFormat="1" customHeight="1" spans="1:2">
      <c r="A41" s="55" t="s">
        <v>2492</v>
      </c>
      <c r="B41" s="68"/>
    </row>
    <row r="42" s="33" customFormat="1" customHeight="1" spans="1:2">
      <c r="A42" s="55" t="s">
        <v>2493</v>
      </c>
      <c r="B42" s="68"/>
    </row>
    <row r="43" s="33" customFormat="1" customHeight="1" spans="1:2">
      <c r="A43" s="55" t="s">
        <v>2494</v>
      </c>
      <c r="B43" s="68"/>
    </row>
    <row r="44" s="33" customFormat="1" customHeight="1" spans="1:2">
      <c r="A44" s="55" t="s">
        <v>2495</v>
      </c>
      <c r="B44" s="68"/>
    </row>
    <row r="45" s="33" customFormat="1" customHeight="1" spans="1:2">
      <c r="A45" s="55" t="s">
        <v>2496</v>
      </c>
      <c r="B45" s="68"/>
    </row>
    <row r="46" s="58" customFormat="1" customHeight="1" spans="1:2">
      <c r="A46" s="67" t="s">
        <v>2501</v>
      </c>
      <c r="B46" s="68">
        <v>0</v>
      </c>
    </row>
    <row r="47" s="33" customFormat="1" customHeight="1" spans="1:2">
      <c r="A47" s="69" t="s">
        <v>2490</v>
      </c>
      <c r="B47" s="68"/>
    </row>
    <row r="48" s="33" customFormat="1" customHeight="1" spans="1:2">
      <c r="A48" s="55" t="s">
        <v>2491</v>
      </c>
      <c r="B48" s="68"/>
    </row>
    <row r="49" s="33" customFormat="1" customHeight="1" spans="1:2">
      <c r="A49" s="55" t="s">
        <v>2492</v>
      </c>
      <c r="B49" s="68"/>
    </row>
    <row r="50" s="33" customFormat="1" customHeight="1" spans="1:2">
      <c r="A50" s="55" t="s">
        <v>2493</v>
      </c>
      <c r="B50" s="68"/>
    </row>
    <row r="51" s="33" customFormat="1" customHeight="1" spans="1:2">
      <c r="A51" s="55" t="s">
        <v>2494</v>
      </c>
      <c r="B51" s="68"/>
    </row>
    <row r="52" s="33" customFormat="1" customHeight="1" spans="1:2">
      <c r="A52" s="55" t="s">
        <v>2495</v>
      </c>
      <c r="B52" s="68"/>
    </row>
    <row r="53" s="33" customFormat="1" customHeight="1" spans="1:2">
      <c r="A53" s="55" t="s">
        <v>2496</v>
      </c>
      <c r="B53" s="68"/>
    </row>
    <row r="54" s="33" customFormat="1" customHeight="1" spans="1:2">
      <c r="A54" s="65" t="s">
        <v>2502</v>
      </c>
      <c r="B54" s="66">
        <v>35105</v>
      </c>
    </row>
    <row r="55" s="33" customFormat="1" customHeight="1" spans="1:2">
      <c r="A55" s="71" t="s">
        <v>1966</v>
      </c>
      <c r="B55" s="66">
        <f>B54+B5</f>
        <v>82960</v>
      </c>
    </row>
    <row r="56" s="33" customFormat="1" customHeight="1" spans="1:2">
      <c r="A56" s="72"/>
      <c r="B56" s="73"/>
    </row>
  </sheetData>
  <mergeCells count="1">
    <mergeCell ref="A2:B2"/>
  </mergeCells>
  <pageMargins left="0.751388888888889" right="0.751388888888889" top="1" bottom="1" header="0.5" footer="0.5"/>
  <pageSetup paperSize="9" orientation="portrait"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7"/>
  <sheetViews>
    <sheetView view="pageBreakPreview" zoomScaleNormal="100" workbookViewId="0">
      <selection activeCell="D10" sqref="D10"/>
    </sheetView>
  </sheetViews>
  <sheetFormatPr defaultColWidth="26.25" defaultRowHeight="20" customHeight="1" outlineLevelCol="1"/>
  <cols>
    <col min="1" max="1" width="62.125" style="33" customWidth="1"/>
    <col min="2" max="2" width="22.375" style="33" customWidth="1"/>
    <col min="3" max="3" width="24.75" style="33" customWidth="1"/>
    <col min="4" max="16384" width="26.25" style="33"/>
  </cols>
  <sheetData>
    <row r="1" s="33" customFormat="1" customHeight="1" spans="1:2">
      <c r="A1" s="34" t="s">
        <v>59</v>
      </c>
      <c r="B1" s="43"/>
    </row>
    <row r="2" s="33" customFormat="1" ht="30" customHeight="1" spans="1:2">
      <c r="A2" s="44" t="s">
        <v>60</v>
      </c>
      <c r="B2" s="44"/>
    </row>
    <row r="3" s="33" customFormat="1" customHeight="1" spans="1:2">
      <c r="A3" s="45"/>
      <c r="B3" s="46" t="s">
        <v>71</v>
      </c>
    </row>
    <row r="4" s="33" customFormat="1" customHeight="1" spans="1:2">
      <c r="A4" s="47" t="s">
        <v>2488</v>
      </c>
      <c r="B4" s="48" t="s">
        <v>115</v>
      </c>
    </row>
    <row r="5" s="33" customFormat="1" customHeight="1" spans="1:2">
      <c r="A5" s="49" t="s">
        <v>2449</v>
      </c>
      <c r="B5" s="50">
        <v>39277</v>
      </c>
    </row>
    <row r="6" s="33" customFormat="1" customHeight="1" spans="1:2">
      <c r="A6" s="51" t="s">
        <v>2489</v>
      </c>
      <c r="B6" s="52">
        <v>0</v>
      </c>
    </row>
    <row r="7" s="33" customFormat="1" customHeight="1" spans="1:2">
      <c r="A7" s="53" t="s">
        <v>2503</v>
      </c>
      <c r="B7" s="52"/>
    </row>
    <row r="8" s="33" customFormat="1" customHeight="1" spans="1:2">
      <c r="A8" s="54" t="s">
        <v>2504</v>
      </c>
      <c r="B8" s="52"/>
    </row>
    <row r="9" s="33" customFormat="1" customHeight="1" spans="1:2">
      <c r="A9" s="54" t="s">
        <v>2505</v>
      </c>
      <c r="B9" s="52"/>
    </row>
    <row r="10" s="33" customFormat="1" customHeight="1" spans="1:2">
      <c r="A10" s="55" t="s">
        <v>2506</v>
      </c>
      <c r="B10" s="52"/>
    </row>
    <row r="11" s="33" customFormat="1" customHeight="1" spans="1:2">
      <c r="A11" s="51" t="s">
        <v>2497</v>
      </c>
      <c r="B11" s="52">
        <v>13340</v>
      </c>
    </row>
    <row r="12" s="33" customFormat="1" customHeight="1" spans="1:2">
      <c r="A12" s="53" t="s">
        <v>2503</v>
      </c>
      <c r="B12" s="52">
        <v>13332</v>
      </c>
    </row>
    <row r="13" s="33" customFormat="1" customHeight="1" spans="1:2">
      <c r="A13" s="54" t="s">
        <v>2504</v>
      </c>
      <c r="B13" s="52">
        <v>4</v>
      </c>
    </row>
    <row r="14" s="33" customFormat="1" customHeight="1" spans="1:2">
      <c r="A14" s="54" t="s">
        <v>2505</v>
      </c>
      <c r="B14" s="52">
        <v>4</v>
      </c>
    </row>
    <row r="15" s="33" customFormat="1" customHeight="1" spans="1:2">
      <c r="A15" s="55" t="s">
        <v>2506</v>
      </c>
      <c r="B15" s="52"/>
    </row>
    <row r="16" s="33" customFormat="1" customHeight="1" spans="1:2">
      <c r="A16" s="51" t="s">
        <v>2498</v>
      </c>
      <c r="B16" s="52">
        <v>25937</v>
      </c>
    </row>
    <row r="17" s="33" customFormat="1" customHeight="1" spans="1:2">
      <c r="A17" s="53" t="s">
        <v>2503</v>
      </c>
      <c r="B17" s="52">
        <v>25045</v>
      </c>
    </row>
    <row r="18" s="33" customFormat="1" customHeight="1" spans="1:2">
      <c r="A18" s="54" t="s">
        <v>2504</v>
      </c>
      <c r="B18" s="52">
        <v>27</v>
      </c>
    </row>
    <row r="19" s="33" customFormat="1" customHeight="1" spans="1:2">
      <c r="A19" s="54" t="s">
        <v>2505</v>
      </c>
      <c r="B19" s="52">
        <v>865</v>
      </c>
    </row>
    <row r="20" s="33" customFormat="1" customHeight="1" spans="1:2">
      <c r="A20" s="55" t="s">
        <v>2506</v>
      </c>
      <c r="B20" s="52"/>
    </row>
    <row r="21" s="33" customFormat="1" customHeight="1" spans="1:2">
      <c r="A21" s="51" t="s">
        <v>2499</v>
      </c>
      <c r="B21" s="52">
        <v>0</v>
      </c>
    </row>
    <row r="22" s="33" customFormat="1" customHeight="1" spans="1:2">
      <c r="A22" s="53" t="s">
        <v>2503</v>
      </c>
      <c r="B22" s="52"/>
    </row>
    <row r="23" s="33" customFormat="1" customHeight="1" spans="1:2">
      <c r="A23" s="54" t="s">
        <v>2504</v>
      </c>
      <c r="B23" s="52"/>
    </row>
    <row r="24" s="33" customFormat="1" customHeight="1" spans="1:2">
      <c r="A24" s="54" t="s">
        <v>2505</v>
      </c>
      <c r="B24" s="52"/>
    </row>
    <row r="25" s="33" customFormat="1" customHeight="1" spans="1:2">
      <c r="A25" s="55" t="s">
        <v>2506</v>
      </c>
      <c r="B25" s="52"/>
    </row>
    <row r="26" s="33" customFormat="1" customHeight="1" spans="1:2">
      <c r="A26" s="51" t="s">
        <v>2500</v>
      </c>
      <c r="B26" s="52">
        <v>0</v>
      </c>
    </row>
    <row r="27" s="33" customFormat="1" customHeight="1" spans="1:2">
      <c r="A27" s="53" t="s">
        <v>2503</v>
      </c>
      <c r="B27" s="52"/>
    </row>
    <row r="28" s="33" customFormat="1" customHeight="1" spans="1:2">
      <c r="A28" s="54" t="s">
        <v>2504</v>
      </c>
      <c r="B28" s="52"/>
    </row>
    <row r="29" s="33" customFormat="1" customHeight="1" spans="1:2">
      <c r="A29" s="54" t="s">
        <v>2505</v>
      </c>
      <c r="B29" s="52"/>
    </row>
    <row r="30" s="33" customFormat="1" customHeight="1" spans="1:2">
      <c r="A30" s="55" t="s">
        <v>2506</v>
      </c>
      <c r="B30" s="52"/>
    </row>
    <row r="31" s="33" customFormat="1" customHeight="1" spans="1:2">
      <c r="A31" s="51" t="s">
        <v>2501</v>
      </c>
      <c r="B31" s="52">
        <v>0</v>
      </c>
    </row>
    <row r="32" s="33" customFormat="1" customHeight="1" spans="1:2">
      <c r="A32" s="53" t="s">
        <v>2503</v>
      </c>
      <c r="B32" s="52"/>
    </row>
    <row r="33" s="33" customFormat="1" customHeight="1" spans="1:2">
      <c r="A33" s="54" t="s">
        <v>2504</v>
      </c>
      <c r="B33" s="52"/>
    </row>
    <row r="34" s="33" customFormat="1" customHeight="1" spans="1:2">
      <c r="A34" s="54" t="s">
        <v>2505</v>
      </c>
      <c r="B34" s="52"/>
    </row>
    <row r="35" s="33" customFormat="1" customHeight="1" spans="1:2">
      <c r="A35" s="55" t="s">
        <v>2506</v>
      </c>
      <c r="B35" s="52"/>
    </row>
    <row r="36" s="33" customFormat="1" customHeight="1" spans="1:2">
      <c r="A36" s="56" t="s">
        <v>2507</v>
      </c>
      <c r="B36" s="50">
        <v>43683</v>
      </c>
    </row>
    <row r="37" s="33" customFormat="1" customHeight="1" spans="1:2">
      <c r="A37" s="57" t="s">
        <v>1966</v>
      </c>
      <c r="B37" s="50">
        <f>B36+B5</f>
        <v>82960</v>
      </c>
    </row>
  </sheetData>
  <mergeCells count="1">
    <mergeCell ref="A2:B2"/>
  </mergeCells>
  <pageMargins left="0.751388888888889" right="0.751388888888889" top="1" bottom="1" header="0.5" footer="0.5"/>
  <pageSetup paperSize="9" orientation="portrait"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view="pageBreakPreview" zoomScaleNormal="100" workbookViewId="0">
      <selection activeCell="A1" sqref="A1"/>
    </sheetView>
  </sheetViews>
  <sheetFormatPr defaultColWidth="6.75" defaultRowHeight="20" customHeight="1" outlineLevelRow="4" outlineLevelCol="5"/>
  <cols>
    <col min="1" max="1" width="17.875" style="33" customWidth="1"/>
    <col min="2" max="2" width="37.625" style="33" customWidth="1"/>
    <col min="3" max="3" width="27.25" style="33" customWidth="1"/>
    <col min="4" max="4" width="9" style="33" customWidth="1"/>
    <col min="5" max="16384" width="6.75" style="33"/>
  </cols>
  <sheetData>
    <row r="1" s="33" customFormat="1" customHeight="1" spans="1:2">
      <c r="A1" s="34" t="s">
        <v>63</v>
      </c>
      <c r="B1" s="35"/>
    </row>
    <row r="2" s="33" customFormat="1" ht="30" customHeight="1" spans="1:4">
      <c r="A2" s="36" t="s">
        <v>64</v>
      </c>
      <c r="B2" s="36"/>
      <c r="C2" s="36"/>
      <c r="D2" s="37"/>
    </row>
    <row r="3" s="33" customFormat="1" customHeight="1" spans="1:3">
      <c r="A3" s="38"/>
      <c r="B3" s="38"/>
      <c r="C3" s="39" t="s">
        <v>71</v>
      </c>
    </row>
    <row r="4" s="33" customFormat="1" customHeight="1" spans="1:4">
      <c r="A4" s="28" t="s">
        <v>2508</v>
      </c>
      <c r="B4" s="28" t="s">
        <v>2509</v>
      </c>
      <c r="C4" s="28" t="s">
        <v>2510</v>
      </c>
      <c r="D4" s="40"/>
    </row>
    <row r="5" s="33" customFormat="1" customHeight="1" spans="1:6">
      <c r="A5" s="41" t="s">
        <v>1965</v>
      </c>
      <c r="B5" s="32">
        <v>329210</v>
      </c>
      <c r="C5" s="32">
        <v>325264</v>
      </c>
      <c r="D5" s="40"/>
      <c r="E5" s="42"/>
      <c r="F5" s="42"/>
    </row>
  </sheetData>
  <mergeCells count="1">
    <mergeCell ref="A2:C2"/>
  </mergeCell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view="pageBreakPreview" zoomScaleNormal="100" workbookViewId="0">
      <selection activeCell="C9" sqref="C9"/>
    </sheetView>
  </sheetViews>
  <sheetFormatPr defaultColWidth="6.75" defaultRowHeight="20" customHeight="1" outlineLevelRow="4" outlineLevelCol="5"/>
  <cols>
    <col min="1" max="1" width="17.875" style="33" customWidth="1"/>
    <col min="2" max="2" width="30.625" style="33" customWidth="1"/>
    <col min="3" max="3" width="33.75" style="33" customWidth="1"/>
    <col min="4" max="4" width="9" style="33" customWidth="1"/>
    <col min="5" max="16384" width="6.75" style="33"/>
  </cols>
  <sheetData>
    <row r="1" s="33" customFormat="1" customHeight="1" spans="1:2">
      <c r="A1" s="34" t="s">
        <v>65</v>
      </c>
      <c r="B1" s="35"/>
    </row>
    <row r="2" s="33" customFormat="1" ht="30" customHeight="1" spans="1:4">
      <c r="A2" s="36" t="s">
        <v>66</v>
      </c>
      <c r="B2" s="36"/>
      <c r="C2" s="36"/>
      <c r="D2" s="37"/>
    </row>
    <row r="3" s="33" customFormat="1" customHeight="1" spans="1:3">
      <c r="A3" s="38"/>
      <c r="B3" s="38"/>
      <c r="C3" s="39" t="s">
        <v>71</v>
      </c>
    </row>
    <row r="4" s="33" customFormat="1" customHeight="1" spans="1:4">
      <c r="A4" s="28" t="s">
        <v>2508</v>
      </c>
      <c r="B4" s="28" t="s">
        <v>2509</v>
      </c>
      <c r="C4" s="28" t="s">
        <v>2510</v>
      </c>
      <c r="D4" s="40"/>
    </row>
    <row r="5" s="33" customFormat="1" customHeight="1" spans="1:6">
      <c r="A5" s="41" t="s">
        <v>1965</v>
      </c>
      <c r="B5" s="32">
        <v>282021</v>
      </c>
      <c r="C5" s="32">
        <v>282020</v>
      </c>
      <c r="D5" s="40"/>
      <c r="E5" s="42"/>
      <c r="F5" s="42"/>
    </row>
  </sheetData>
  <mergeCells count="1">
    <mergeCell ref="A2:C2"/>
  </mergeCell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
  <sheetViews>
    <sheetView view="pageBreakPreview" zoomScaleNormal="100" workbookViewId="0">
      <selection activeCell="F15" sqref="F15"/>
    </sheetView>
  </sheetViews>
  <sheetFormatPr defaultColWidth="9.15" defaultRowHeight="20" customHeight="1" outlineLevelCol="1"/>
  <cols>
    <col min="1" max="1" width="40.125" style="22" customWidth="1"/>
    <col min="2" max="2" width="40.125" style="23" customWidth="1"/>
    <col min="3" max="255" width="9.15" style="22" customWidth="1"/>
    <col min="256" max="16383" width="9.15" style="22"/>
    <col min="16384" max="16384" width="9.15" style="24"/>
  </cols>
  <sheetData>
    <row r="1" customHeight="1" spans="1:1">
      <c r="A1" s="22" t="s">
        <v>67</v>
      </c>
    </row>
    <row r="2" s="22" customFormat="1" ht="30" customHeight="1" spans="1:2">
      <c r="A2" s="25" t="s">
        <v>2511</v>
      </c>
      <c r="B2" s="25"/>
    </row>
    <row r="3" s="22" customFormat="1" customHeight="1" spans="1:2">
      <c r="A3" s="26" t="s">
        <v>112</v>
      </c>
      <c r="B3" s="27"/>
    </row>
    <row r="4" s="22" customFormat="1" customHeight="1" spans="1:2">
      <c r="A4" s="28" t="s">
        <v>2</v>
      </c>
      <c r="B4" s="28" t="s">
        <v>115</v>
      </c>
    </row>
    <row r="5" s="22" customFormat="1" customHeight="1" spans="1:2">
      <c r="A5" s="29" t="s">
        <v>2512</v>
      </c>
      <c r="B5" s="30">
        <v>536422</v>
      </c>
    </row>
    <row r="6" s="22" customFormat="1" customHeight="1" spans="1:2">
      <c r="A6" s="31" t="s">
        <v>2513</v>
      </c>
      <c r="B6" s="32">
        <v>323602</v>
      </c>
    </row>
    <row r="7" s="22" customFormat="1" customHeight="1" spans="1:2">
      <c r="A7" s="31" t="s">
        <v>2514</v>
      </c>
      <c r="B7" s="32">
        <v>212820</v>
      </c>
    </row>
    <row r="8" s="22" customFormat="1" customHeight="1" spans="1:2">
      <c r="A8" s="29" t="s">
        <v>2515</v>
      </c>
      <c r="B8" s="30">
        <v>611231</v>
      </c>
    </row>
    <row r="9" s="22" customFormat="1" customHeight="1" spans="1:2">
      <c r="A9" s="31" t="s">
        <v>2513</v>
      </c>
      <c r="B9" s="32">
        <v>329210</v>
      </c>
    </row>
    <row r="10" s="22" customFormat="1" customHeight="1" spans="1:2">
      <c r="A10" s="31" t="s">
        <v>2514</v>
      </c>
      <c r="B10" s="32">
        <v>282021</v>
      </c>
    </row>
    <row r="11" s="22" customFormat="1" customHeight="1" spans="1:2">
      <c r="A11" s="29" t="s">
        <v>2516</v>
      </c>
      <c r="B11" s="30">
        <v>110242</v>
      </c>
    </row>
    <row r="12" s="22" customFormat="1" customHeight="1" spans="1:2">
      <c r="A12" s="31" t="s">
        <v>2517</v>
      </c>
      <c r="B12" s="32">
        <v>5600</v>
      </c>
    </row>
    <row r="13" s="22" customFormat="1" customHeight="1" spans="1:2">
      <c r="A13" s="31" t="s">
        <v>2518</v>
      </c>
      <c r="B13" s="32">
        <v>35442</v>
      </c>
    </row>
    <row r="14" s="22" customFormat="1" customHeight="1" spans="1:2">
      <c r="A14" s="31" t="s">
        <v>2519</v>
      </c>
      <c r="B14" s="32">
        <v>33500</v>
      </c>
    </row>
    <row r="15" s="22" customFormat="1" customHeight="1" spans="1:2">
      <c r="A15" s="31" t="s">
        <v>2520</v>
      </c>
      <c r="B15" s="32">
        <v>35700</v>
      </c>
    </row>
    <row r="16" s="22" customFormat="1" customHeight="1" spans="1:2">
      <c r="A16" s="29" t="s">
        <v>2521</v>
      </c>
      <c r="B16" s="30">
        <v>75080</v>
      </c>
    </row>
    <row r="17" s="22" customFormat="1" customHeight="1" spans="1:2">
      <c r="A17" s="31" t="s">
        <v>2513</v>
      </c>
      <c r="B17" s="32">
        <v>39380</v>
      </c>
    </row>
    <row r="18" s="22" customFormat="1" customHeight="1" spans="1:2">
      <c r="A18" s="31" t="s">
        <v>2514</v>
      </c>
      <c r="B18" s="32">
        <v>35700</v>
      </c>
    </row>
    <row r="19" s="22" customFormat="1" customHeight="1" spans="1:2">
      <c r="A19" s="29" t="s">
        <v>2522</v>
      </c>
      <c r="B19" s="30">
        <v>16554</v>
      </c>
    </row>
    <row r="20" s="22" customFormat="1" customHeight="1" spans="1:2">
      <c r="A20" s="31" t="s">
        <v>2513</v>
      </c>
      <c r="B20" s="32">
        <v>9344</v>
      </c>
    </row>
    <row r="21" s="22" customFormat="1" customHeight="1" spans="1:2">
      <c r="A21" s="31" t="s">
        <v>2514</v>
      </c>
      <c r="B21" s="32">
        <v>7210</v>
      </c>
    </row>
    <row r="22" s="22" customFormat="1" customHeight="1" spans="1:2">
      <c r="A22" s="29" t="s">
        <v>2523</v>
      </c>
      <c r="B22" s="30">
        <v>-35700</v>
      </c>
    </row>
    <row r="23" s="22" customFormat="1" customHeight="1" spans="1:2">
      <c r="A23" s="31" t="s">
        <v>2513</v>
      </c>
      <c r="B23" s="32">
        <v>0</v>
      </c>
    </row>
    <row r="24" s="22" customFormat="1" customHeight="1" spans="1:2">
      <c r="A24" s="31" t="s">
        <v>2514</v>
      </c>
      <c r="B24" s="32">
        <v>-35700</v>
      </c>
    </row>
    <row r="25" s="22" customFormat="1" customHeight="1" spans="1:2">
      <c r="A25" s="29" t="s">
        <v>2524</v>
      </c>
      <c r="B25" s="30">
        <v>607284</v>
      </c>
    </row>
    <row r="26" s="22" customFormat="1" customHeight="1" spans="1:2">
      <c r="A26" s="31" t="s">
        <v>2513</v>
      </c>
      <c r="B26" s="32">
        <v>325264</v>
      </c>
    </row>
    <row r="27" s="22" customFormat="1" customHeight="1" spans="1:2">
      <c r="A27" s="31" t="s">
        <v>2514</v>
      </c>
      <c r="B27" s="32">
        <v>282020</v>
      </c>
    </row>
    <row r="28" s="22" customFormat="1" customHeight="1" spans="2:2">
      <c r="B28" s="23"/>
    </row>
  </sheetData>
  <mergeCells count="2">
    <mergeCell ref="A2:B2"/>
    <mergeCell ref="A3:B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3"/>
  <sheetViews>
    <sheetView workbookViewId="0">
      <selection activeCell="C5" sqref="C5"/>
    </sheetView>
  </sheetViews>
  <sheetFormatPr defaultColWidth="12.1833333333333" defaultRowHeight="20" customHeight="1" outlineLevelCol="2"/>
  <cols>
    <col min="1" max="1" width="11.125" style="22" customWidth="1"/>
    <col min="2" max="2" width="48.125" style="22" customWidth="1"/>
    <col min="3" max="3" width="25" style="23" customWidth="1"/>
    <col min="4" max="256" width="12.1833333333333" style="22" customWidth="1"/>
    <col min="257" max="16384" width="12.1833333333333" style="22"/>
  </cols>
  <sheetData>
    <row r="1" customHeight="1" spans="1:1">
      <c r="A1" s="22" t="s">
        <v>7</v>
      </c>
    </row>
    <row r="2" s="22" customFormat="1" customHeight="1" spans="1:3">
      <c r="A2" s="25" t="s">
        <v>111</v>
      </c>
      <c r="B2" s="25"/>
      <c r="C2" s="25"/>
    </row>
    <row r="3" s="22" customFormat="1" customHeight="1" spans="1:3">
      <c r="A3" s="26" t="s">
        <v>112</v>
      </c>
      <c r="B3" s="26"/>
      <c r="C3" s="27"/>
    </row>
    <row r="4" s="22" customFormat="1" customHeight="1" spans="1:3">
      <c r="A4" s="97" t="s">
        <v>113</v>
      </c>
      <c r="B4" s="97" t="s">
        <v>114</v>
      </c>
      <c r="C4" s="97" t="s">
        <v>115</v>
      </c>
    </row>
    <row r="5" s="22" customFormat="1" customHeight="1" spans="1:3">
      <c r="A5" s="98"/>
      <c r="B5" s="97" t="s">
        <v>116</v>
      </c>
      <c r="C5" s="99">
        <f>SUM(C6,C353)</f>
        <v>71649</v>
      </c>
    </row>
    <row r="6" s="22" customFormat="1" customHeight="1" spans="1:3">
      <c r="A6" s="98">
        <v>101</v>
      </c>
      <c r="B6" s="129" t="s">
        <v>117</v>
      </c>
      <c r="C6" s="101">
        <f>C7+C45+C65+C190+C255+C262+C267+C283+C292+C298+C307+C316+C319+C322+C325+C337+C341+C344+C347+C350</f>
        <v>48406</v>
      </c>
    </row>
    <row r="7" s="22" customFormat="1" customHeight="1" spans="1:3">
      <c r="A7" s="98">
        <v>10101</v>
      </c>
      <c r="B7" s="129" t="s">
        <v>118</v>
      </c>
      <c r="C7" s="101">
        <f>SUM(C8,C38,C42)</f>
        <v>6432</v>
      </c>
    </row>
    <row r="8" s="22" customFormat="1" customHeight="1" spans="1:3">
      <c r="A8" s="98">
        <v>1010101</v>
      </c>
      <c r="B8" s="129" t="s">
        <v>119</v>
      </c>
      <c r="C8" s="101">
        <f>SUM(C9:C37)</f>
        <v>6432</v>
      </c>
    </row>
    <row r="9" s="22" customFormat="1" customHeight="1" spans="1:3">
      <c r="A9" s="98">
        <v>101010101</v>
      </c>
      <c r="B9" s="98" t="s">
        <v>120</v>
      </c>
      <c r="C9" s="101">
        <v>1182</v>
      </c>
    </row>
    <row r="10" s="22" customFormat="1" customHeight="1" spans="1:3">
      <c r="A10" s="98">
        <v>101010102</v>
      </c>
      <c r="B10" s="98" t="s">
        <v>121</v>
      </c>
      <c r="C10" s="101">
        <v>20</v>
      </c>
    </row>
    <row r="11" s="22" customFormat="1" customHeight="1" spans="1:3">
      <c r="A11" s="98">
        <v>101010103</v>
      </c>
      <c r="B11" s="98" t="s">
        <v>122</v>
      </c>
      <c r="C11" s="101">
        <v>1737</v>
      </c>
    </row>
    <row r="12" s="22" customFormat="1" customHeight="1" spans="1:3">
      <c r="A12" s="98">
        <v>101010104</v>
      </c>
      <c r="B12" s="98" t="s">
        <v>123</v>
      </c>
      <c r="C12" s="101"/>
    </row>
    <row r="13" s="22" customFormat="1" customHeight="1" spans="1:3">
      <c r="A13" s="98">
        <v>101010105</v>
      </c>
      <c r="B13" s="98" t="s">
        <v>124</v>
      </c>
      <c r="C13" s="101">
        <v>204</v>
      </c>
    </row>
    <row r="14" s="22" customFormat="1" customHeight="1" spans="1:3">
      <c r="A14" s="98">
        <v>101010106</v>
      </c>
      <c r="B14" s="98" t="s">
        <v>125</v>
      </c>
      <c r="C14" s="101">
        <v>5846</v>
      </c>
    </row>
    <row r="15" s="22" customFormat="1" customHeight="1" spans="1:3">
      <c r="A15" s="98">
        <v>101010117</v>
      </c>
      <c r="B15" s="98" t="s">
        <v>126</v>
      </c>
      <c r="C15" s="101"/>
    </row>
    <row r="16" s="22" customFormat="1" customHeight="1" spans="1:3">
      <c r="A16" s="98">
        <v>101010118</v>
      </c>
      <c r="B16" s="98" t="s">
        <v>127</v>
      </c>
      <c r="C16" s="101"/>
    </row>
    <row r="17" s="22" customFormat="1" customHeight="1" spans="1:3">
      <c r="A17" s="98">
        <v>101010119</v>
      </c>
      <c r="B17" s="98" t="s">
        <v>128</v>
      </c>
      <c r="C17" s="101">
        <v>515</v>
      </c>
    </row>
    <row r="18" s="22" customFormat="1" customHeight="1" spans="1:3">
      <c r="A18" s="98">
        <v>101010120</v>
      </c>
      <c r="B18" s="98" t="s">
        <v>129</v>
      </c>
      <c r="C18" s="101">
        <v>27</v>
      </c>
    </row>
    <row r="19" s="22" customFormat="1" customHeight="1" spans="1:3">
      <c r="A19" s="98">
        <v>101010121</v>
      </c>
      <c r="B19" s="98" t="s">
        <v>130</v>
      </c>
      <c r="C19" s="101"/>
    </row>
    <row r="20" s="22" customFormat="1" customHeight="1" spans="1:3">
      <c r="A20" s="98">
        <v>101010122</v>
      </c>
      <c r="B20" s="98" t="s">
        <v>131</v>
      </c>
      <c r="C20" s="101"/>
    </row>
    <row r="21" s="22" customFormat="1" customHeight="1" spans="1:3">
      <c r="A21" s="98">
        <v>101010125</v>
      </c>
      <c r="B21" s="98" t="s">
        <v>132</v>
      </c>
      <c r="C21" s="101"/>
    </row>
    <row r="22" s="22" customFormat="1" customHeight="1" spans="1:3">
      <c r="A22" s="98">
        <v>101010127</v>
      </c>
      <c r="B22" s="98" t="s">
        <v>133</v>
      </c>
      <c r="C22" s="101"/>
    </row>
    <row r="23" s="22" customFormat="1" customHeight="1" spans="1:3">
      <c r="A23" s="98">
        <v>101010129</v>
      </c>
      <c r="B23" s="98" t="s">
        <v>134</v>
      </c>
      <c r="C23" s="101">
        <v>-12</v>
      </c>
    </row>
    <row r="24" s="22" customFormat="1" customHeight="1" spans="1:3">
      <c r="A24" s="98">
        <v>101010131</v>
      </c>
      <c r="B24" s="98" t="s">
        <v>135</v>
      </c>
      <c r="C24" s="101"/>
    </row>
    <row r="25" s="22" customFormat="1" customHeight="1" spans="1:3">
      <c r="A25" s="98">
        <v>101010132</v>
      </c>
      <c r="B25" s="98" t="s">
        <v>136</v>
      </c>
      <c r="C25" s="101"/>
    </row>
    <row r="26" s="22" customFormat="1" customHeight="1" spans="1:3">
      <c r="A26" s="98">
        <v>101010133</v>
      </c>
      <c r="B26" s="98" t="s">
        <v>137</v>
      </c>
      <c r="C26" s="101"/>
    </row>
    <row r="27" s="22" customFormat="1" customHeight="1" spans="1:3">
      <c r="A27" s="98">
        <v>101010134</v>
      </c>
      <c r="B27" s="98" t="s">
        <v>138</v>
      </c>
      <c r="C27" s="101"/>
    </row>
    <row r="28" s="22" customFormat="1" customHeight="1" spans="1:3">
      <c r="A28" s="98">
        <v>101010135</v>
      </c>
      <c r="B28" s="98" t="s">
        <v>139</v>
      </c>
      <c r="C28" s="101"/>
    </row>
    <row r="29" s="22" customFormat="1" customHeight="1" spans="1:3">
      <c r="A29" s="98">
        <v>101010136</v>
      </c>
      <c r="B29" s="98" t="s">
        <v>140</v>
      </c>
      <c r="C29" s="101">
        <v>-110</v>
      </c>
    </row>
    <row r="30" s="22" customFormat="1" customHeight="1" spans="1:3">
      <c r="A30" s="98">
        <v>101010137</v>
      </c>
      <c r="B30" s="98" t="s">
        <v>141</v>
      </c>
      <c r="C30" s="101"/>
    </row>
    <row r="31" s="22" customFormat="1" customHeight="1" spans="1:3">
      <c r="A31" s="98">
        <v>101010138</v>
      </c>
      <c r="B31" s="98" t="s">
        <v>142</v>
      </c>
      <c r="C31" s="101">
        <v>-3056</v>
      </c>
    </row>
    <row r="32" s="22" customFormat="1" customHeight="1" spans="1:3">
      <c r="A32" s="98">
        <v>101010150</v>
      </c>
      <c r="B32" s="98" t="s">
        <v>143</v>
      </c>
      <c r="C32" s="101"/>
    </row>
    <row r="33" s="22" customFormat="1" customHeight="1" spans="1:3">
      <c r="A33" s="98">
        <v>101010151</v>
      </c>
      <c r="B33" s="98" t="s">
        <v>144</v>
      </c>
      <c r="C33" s="101">
        <v>79</v>
      </c>
    </row>
    <row r="34" s="22" customFormat="1" customHeight="1" spans="1:3">
      <c r="A34" s="98">
        <v>101010152</v>
      </c>
      <c r="B34" s="98" t="s">
        <v>145</v>
      </c>
      <c r="C34" s="101"/>
    </row>
    <row r="35" s="22" customFormat="1" customHeight="1" spans="1:3">
      <c r="A35" s="98">
        <v>101010153</v>
      </c>
      <c r="B35" s="98" t="s">
        <v>146</v>
      </c>
      <c r="C35" s="101"/>
    </row>
    <row r="36" s="22" customFormat="1" customHeight="1" spans="1:3">
      <c r="A36" s="98">
        <v>101010154</v>
      </c>
      <c r="B36" s="98" t="s">
        <v>147</v>
      </c>
      <c r="C36" s="101"/>
    </row>
    <row r="37" s="22" customFormat="1" customHeight="1" spans="1:3">
      <c r="A37" s="98">
        <v>101010155</v>
      </c>
      <c r="B37" s="98" t="s">
        <v>148</v>
      </c>
      <c r="C37" s="101"/>
    </row>
    <row r="38" s="22" customFormat="1" customHeight="1" spans="1:3">
      <c r="A38" s="98">
        <v>1010102</v>
      </c>
      <c r="B38" s="129" t="s">
        <v>149</v>
      </c>
      <c r="C38" s="101">
        <f>SUM(C39:C41)</f>
        <v>0</v>
      </c>
    </row>
    <row r="39" s="22" customFormat="1" customHeight="1" spans="1:3">
      <c r="A39" s="98">
        <v>101010201</v>
      </c>
      <c r="B39" s="98" t="s">
        <v>150</v>
      </c>
      <c r="C39" s="101"/>
    </row>
    <row r="40" s="22" customFormat="1" customHeight="1" spans="1:3">
      <c r="A40" s="98">
        <v>101010220</v>
      </c>
      <c r="B40" s="98" t="s">
        <v>151</v>
      </c>
      <c r="C40" s="101"/>
    </row>
    <row r="41" s="22" customFormat="1" customHeight="1" spans="1:3">
      <c r="A41" s="98">
        <v>101010221</v>
      </c>
      <c r="B41" s="98" t="s">
        <v>152</v>
      </c>
      <c r="C41" s="101"/>
    </row>
    <row r="42" s="22" customFormat="1" customHeight="1" spans="1:3">
      <c r="A42" s="98">
        <v>1010103</v>
      </c>
      <c r="B42" s="129" t="s">
        <v>153</v>
      </c>
      <c r="C42" s="101">
        <f>C43+C44</f>
        <v>0</v>
      </c>
    </row>
    <row r="43" s="22" customFormat="1" customHeight="1" spans="1:3">
      <c r="A43" s="98">
        <v>101010301</v>
      </c>
      <c r="B43" s="98" t="s">
        <v>154</v>
      </c>
      <c r="C43" s="101"/>
    </row>
    <row r="44" s="22" customFormat="1" customHeight="1" spans="1:3">
      <c r="A44" s="98">
        <v>101010302</v>
      </c>
      <c r="B44" s="98" t="s">
        <v>155</v>
      </c>
      <c r="C44" s="101"/>
    </row>
    <row r="45" s="22" customFormat="1" customHeight="1" spans="1:3">
      <c r="A45" s="98">
        <v>10102</v>
      </c>
      <c r="B45" s="129" t="s">
        <v>156</v>
      </c>
      <c r="C45" s="101">
        <f>SUM(C46,C58,C64)</f>
        <v>0</v>
      </c>
    </row>
    <row r="46" s="22" customFormat="1" customHeight="1" spans="1:3">
      <c r="A46" s="98">
        <v>1010201</v>
      </c>
      <c r="B46" s="129" t="s">
        <v>157</v>
      </c>
      <c r="C46" s="101">
        <f>SUM(C47:C57)</f>
        <v>0</v>
      </c>
    </row>
    <row r="47" s="22" customFormat="1" customHeight="1" spans="1:3">
      <c r="A47" s="98">
        <v>101020101</v>
      </c>
      <c r="B47" s="98" t="s">
        <v>158</v>
      </c>
      <c r="C47" s="101"/>
    </row>
    <row r="48" s="22" customFormat="1" customHeight="1" spans="1:3">
      <c r="A48" s="98">
        <v>101020102</v>
      </c>
      <c r="B48" s="98" t="s">
        <v>159</v>
      </c>
      <c r="C48" s="101"/>
    </row>
    <row r="49" s="22" customFormat="1" customHeight="1" spans="1:3">
      <c r="A49" s="98">
        <v>101020103</v>
      </c>
      <c r="B49" s="98" t="s">
        <v>160</v>
      </c>
      <c r="C49" s="101"/>
    </row>
    <row r="50" s="22" customFormat="1" customHeight="1" spans="1:3">
      <c r="A50" s="98">
        <v>101020104</v>
      </c>
      <c r="B50" s="98" t="s">
        <v>161</v>
      </c>
      <c r="C50" s="101"/>
    </row>
    <row r="51" s="22" customFormat="1" customHeight="1" spans="1:3">
      <c r="A51" s="98">
        <v>101020105</v>
      </c>
      <c r="B51" s="98" t="s">
        <v>162</v>
      </c>
      <c r="C51" s="101"/>
    </row>
    <row r="52" s="22" customFormat="1" customHeight="1" spans="1:3">
      <c r="A52" s="98">
        <v>101020106</v>
      </c>
      <c r="B52" s="98" t="s">
        <v>163</v>
      </c>
      <c r="C52" s="101"/>
    </row>
    <row r="53" s="22" customFormat="1" customHeight="1" spans="1:3">
      <c r="A53" s="98">
        <v>101020107</v>
      </c>
      <c r="B53" s="98" t="s">
        <v>164</v>
      </c>
      <c r="C53" s="101"/>
    </row>
    <row r="54" s="22" customFormat="1" customHeight="1" spans="1:3">
      <c r="A54" s="98">
        <v>101020119</v>
      </c>
      <c r="B54" s="98" t="s">
        <v>165</v>
      </c>
      <c r="C54" s="101"/>
    </row>
    <row r="55" s="22" customFormat="1" customHeight="1" spans="1:3">
      <c r="A55" s="98">
        <v>101020120</v>
      </c>
      <c r="B55" s="98" t="s">
        <v>166</v>
      </c>
      <c r="C55" s="101"/>
    </row>
    <row r="56" s="22" customFormat="1" customHeight="1" spans="1:3">
      <c r="A56" s="98">
        <v>101020121</v>
      </c>
      <c r="B56" s="98" t="s">
        <v>167</v>
      </c>
      <c r="C56" s="101"/>
    </row>
    <row r="57" s="22" customFormat="1" customHeight="1" spans="1:3">
      <c r="A57" s="98">
        <v>101020129</v>
      </c>
      <c r="B57" s="98" t="s">
        <v>168</v>
      </c>
      <c r="C57" s="101"/>
    </row>
    <row r="58" s="22" customFormat="1" customHeight="1" spans="1:3">
      <c r="A58" s="98">
        <v>1010202</v>
      </c>
      <c r="B58" s="129" t="s">
        <v>169</v>
      </c>
      <c r="C58" s="101">
        <f>SUM(C59:C63)</f>
        <v>0</v>
      </c>
    </row>
    <row r="59" s="22" customFormat="1" customHeight="1" spans="1:3">
      <c r="A59" s="98">
        <v>101020202</v>
      </c>
      <c r="B59" s="98" t="s">
        <v>170</v>
      </c>
      <c r="C59" s="101"/>
    </row>
    <row r="60" s="22" customFormat="1" customHeight="1" spans="1:3">
      <c r="A60" s="98">
        <v>101020209</v>
      </c>
      <c r="B60" s="98" t="s">
        <v>171</v>
      </c>
      <c r="C60" s="101"/>
    </row>
    <row r="61" s="22" customFormat="1" customHeight="1" spans="1:3">
      <c r="A61" s="98">
        <v>101020220</v>
      </c>
      <c r="B61" s="98" t="s">
        <v>172</v>
      </c>
      <c r="C61" s="101"/>
    </row>
    <row r="62" s="22" customFormat="1" customHeight="1" spans="1:3">
      <c r="A62" s="98">
        <v>101020221</v>
      </c>
      <c r="B62" s="98" t="s">
        <v>173</v>
      </c>
      <c r="C62" s="101"/>
    </row>
    <row r="63" s="22" customFormat="1" customHeight="1" spans="1:3">
      <c r="A63" s="98">
        <v>101020229</v>
      </c>
      <c r="B63" s="98" t="s">
        <v>174</v>
      </c>
      <c r="C63" s="101"/>
    </row>
    <row r="64" s="22" customFormat="1" customHeight="1" spans="1:3">
      <c r="A64" s="98">
        <v>1010203</v>
      </c>
      <c r="B64" s="129" t="s">
        <v>175</v>
      </c>
      <c r="C64" s="101"/>
    </row>
    <row r="65" s="22" customFormat="1" customHeight="1" spans="1:3">
      <c r="A65" s="98">
        <v>10104</v>
      </c>
      <c r="B65" s="129" t="s">
        <v>176</v>
      </c>
      <c r="C65" s="101">
        <f>SUM(C66:C82,C86:C91,C95,C100:C101,C105:C111,C128:C129,C132:C134,C139,C144,C149,C154,C159,C164,C169,C174,C179,C184,C188,C189)</f>
        <v>1066</v>
      </c>
    </row>
    <row r="66" s="22" customFormat="1" customHeight="1" spans="1:3">
      <c r="A66" s="98">
        <v>1010401</v>
      </c>
      <c r="B66" s="129" t="s">
        <v>177</v>
      </c>
      <c r="C66" s="101"/>
    </row>
    <row r="67" s="22" customFormat="1" customHeight="1" spans="1:3">
      <c r="A67" s="98">
        <v>1010402</v>
      </c>
      <c r="B67" s="129" t="s">
        <v>178</v>
      </c>
      <c r="C67" s="101"/>
    </row>
    <row r="68" s="22" customFormat="1" customHeight="1" spans="1:3">
      <c r="A68" s="98">
        <v>1010403</v>
      </c>
      <c r="B68" s="129" t="s">
        <v>179</v>
      </c>
      <c r="C68" s="101"/>
    </row>
    <row r="69" s="22" customFormat="1" customHeight="1" spans="1:3">
      <c r="A69" s="98">
        <v>1010404</v>
      </c>
      <c r="B69" s="129" t="s">
        <v>180</v>
      </c>
      <c r="C69" s="101">
        <v>3</v>
      </c>
    </row>
    <row r="70" s="22" customFormat="1" customHeight="1" spans="1:3">
      <c r="A70" s="98">
        <v>1010405</v>
      </c>
      <c r="B70" s="129" t="s">
        <v>181</v>
      </c>
      <c r="C70" s="101"/>
    </row>
    <row r="71" s="22" customFormat="1" customHeight="1" spans="1:3">
      <c r="A71" s="98">
        <v>1010406</v>
      </c>
      <c r="B71" s="129" t="s">
        <v>182</v>
      </c>
      <c r="C71" s="101"/>
    </row>
    <row r="72" s="22" customFormat="1" customHeight="1" spans="1:3">
      <c r="A72" s="98">
        <v>1010407</v>
      </c>
      <c r="B72" s="129" t="s">
        <v>183</v>
      </c>
      <c r="C72" s="101"/>
    </row>
    <row r="73" s="22" customFormat="1" customHeight="1" spans="1:3">
      <c r="A73" s="98">
        <v>1010408</v>
      </c>
      <c r="B73" s="129" t="s">
        <v>184</v>
      </c>
      <c r="C73" s="101"/>
    </row>
    <row r="74" s="22" customFormat="1" customHeight="1" spans="1:3">
      <c r="A74" s="98">
        <v>1010409</v>
      </c>
      <c r="B74" s="129" t="s">
        <v>185</v>
      </c>
      <c r="C74" s="101"/>
    </row>
    <row r="75" s="22" customFormat="1" customHeight="1" spans="1:3">
      <c r="A75" s="98">
        <v>1010410</v>
      </c>
      <c r="B75" s="129" t="s">
        <v>186</v>
      </c>
      <c r="C75" s="101"/>
    </row>
    <row r="76" s="22" customFormat="1" customHeight="1" spans="1:3">
      <c r="A76" s="98">
        <v>1010411</v>
      </c>
      <c r="B76" s="129" t="s">
        <v>187</v>
      </c>
      <c r="C76" s="101"/>
    </row>
    <row r="77" s="22" customFormat="1" customHeight="1" spans="1:3">
      <c r="A77" s="98">
        <v>1010412</v>
      </c>
      <c r="B77" s="129" t="s">
        <v>188</v>
      </c>
      <c r="C77" s="101"/>
    </row>
    <row r="78" s="22" customFormat="1" customHeight="1" spans="1:3">
      <c r="A78" s="98">
        <v>1010413</v>
      </c>
      <c r="B78" s="129" t="s">
        <v>189</v>
      </c>
      <c r="C78" s="101"/>
    </row>
    <row r="79" s="22" customFormat="1" customHeight="1" spans="1:3">
      <c r="A79" s="98">
        <v>1010414</v>
      </c>
      <c r="B79" s="129" t="s">
        <v>190</v>
      </c>
      <c r="C79" s="101"/>
    </row>
    <row r="80" s="22" customFormat="1" customHeight="1" spans="1:3">
      <c r="A80" s="98">
        <v>1010415</v>
      </c>
      <c r="B80" s="129" t="s">
        <v>191</v>
      </c>
      <c r="C80" s="101"/>
    </row>
    <row r="81" s="22" customFormat="1" customHeight="1" spans="1:3">
      <c r="A81" s="98">
        <v>1010416</v>
      </c>
      <c r="B81" s="129" t="s">
        <v>192</v>
      </c>
      <c r="C81" s="101"/>
    </row>
    <row r="82" s="22" customFormat="1" customHeight="1" spans="1:3">
      <c r="A82" s="98">
        <v>1010417</v>
      </c>
      <c r="B82" s="129" t="s">
        <v>193</v>
      </c>
      <c r="C82" s="101">
        <f>SUM(C83:C85)</f>
        <v>0</v>
      </c>
    </row>
    <row r="83" s="22" customFormat="1" customHeight="1" spans="1:3">
      <c r="A83" s="98">
        <v>101041701</v>
      </c>
      <c r="B83" s="98" t="s">
        <v>194</v>
      </c>
      <c r="C83" s="101"/>
    </row>
    <row r="84" s="22" customFormat="1" customHeight="1" spans="1:3">
      <c r="A84" s="98">
        <v>101041702</v>
      </c>
      <c r="B84" s="98" t="s">
        <v>195</v>
      </c>
      <c r="C84" s="101"/>
    </row>
    <row r="85" s="22" customFormat="1" customHeight="1" spans="1:3">
      <c r="A85" s="98">
        <v>101041709</v>
      </c>
      <c r="B85" s="98" t="s">
        <v>196</v>
      </c>
      <c r="C85" s="101"/>
    </row>
    <row r="86" s="22" customFormat="1" customHeight="1" spans="1:3">
      <c r="A86" s="98">
        <v>1010418</v>
      </c>
      <c r="B86" s="129" t="s">
        <v>197</v>
      </c>
      <c r="C86" s="101"/>
    </row>
    <row r="87" s="22" customFormat="1" customHeight="1" spans="1:3">
      <c r="A87" s="98">
        <v>1010419</v>
      </c>
      <c r="B87" s="129" t="s">
        <v>198</v>
      </c>
      <c r="C87" s="101"/>
    </row>
    <row r="88" s="22" customFormat="1" customHeight="1" spans="1:3">
      <c r="A88" s="98">
        <v>1010420</v>
      </c>
      <c r="B88" s="129" t="s">
        <v>199</v>
      </c>
      <c r="C88" s="101"/>
    </row>
    <row r="89" s="22" customFormat="1" customHeight="1" spans="1:3">
      <c r="A89" s="98">
        <v>1010421</v>
      </c>
      <c r="B89" s="129" t="s">
        <v>200</v>
      </c>
      <c r="C89" s="101"/>
    </row>
    <row r="90" s="22" customFormat="1" customHeight="1" spans="1:3">
      <c r="A90" s="98">
        <v>1010422</v>
      </c>
      <c r="B90" s="129" t="s">
        <v>201</v>
      </c>
      <c r="C90" s="101"/>
    </row>
    <row r="91" s="22" customFormat="1" customHeight="1" spans="1:3">
      <c r="A91" s="98">
        <v>1010423</v>
      </c>
      <c r="B91" s="129" t="s">
        <v>202</v>
      </c>
      <c r="C91" s="101">
        <f>SUM(C92:C94)</f>
        <v>0</v>
      </c>
    </row>
    <row r="92" s="22" customFormat="1" customHeight="1" spans="1:3">
      <c r="A92" s="98">
        <v>101042303</v>
      </c>
      <c r="B92" s="98" t="s">
        <v>203</v>
      </c>
      <c r="C92" s="101"/>
    </row>
    <row r="93" s="22" customFormat="1" customHeight="1" spans="1:3">
      <c r="A93" s="98">
        <v>101042304</v>
      </c>
      <c r="B93" s="98" t="s">
        <v>204</v>
      </c>
      <c r="C93" s="101"/>
    </row>
    <row r="94" s="22" customFormat="1" customHeight="1" spans="1:3">
      <c r="A94" s="98">
        <v>101042309</v>
      </c>
      <c r="B94" s="98" t="s">
        <v>205</v>
      </c>
      <c r="C94" s="101"/>
    </row>
    <row r="95" s="22" customFormat="1" customHeight="1" spans="1:3">
      <c r="A95" s="98">
        <v>1010424</v>
      </c>
      <c r="B95" s="129" t="s">
        <v>206</v>
      </c>
      <c r="C95" s="101">
        <f>SUM(C96:C99)</f>
        <v>0</v>
      </c>
    </row>
    <row r="96" s="22" customFormat="1" customHeight="1" spans="1:3">
      <c r="A96" s="98">
        <v>101042402</v>
      </c>
      <c r="B96" s="98" t="s">
        <v>207</v>
      </c>
      <c r="C96" s="101"/>
    </row>
    <row r="97" s="22" customFormat="1" customHeight="1" spans="1:3">
      <c r="A97" s="98">
        <v>101042403</v>
      </c>
      <c r="B97" s="98" t="s">
        <v>208</v>
      </c>
      <c r="C97" s="101"/>
    </row>
    <row r="98" s="22" customFormat="1" customHeight="1" spans="1:3">
      <c r="A98" s="98">
        <v>101042404</v>
      </c>
      <c r="B98" s="98" t="s">
        <v>209</v>
      </c>
      <c r="C98" s="101"/>
    </row>
    <row r="99" s="22" customFormat="1" customHeight="1" spans="1:3">
      <c r="A99" s="98">
        <v>101042409</v>
      </c>
      <c r="B99" s="98" t="s">
        <v>210</v>
      </c>
      <c r="C99" s="101"/>
    </row>
    <row r="100" s="22" customFormat="1" customHeight="1" spans="1:3">
      <c r="A100" s="98">
        <v>1010425</v>
      </c>
      <c r="B100" s="129" t="s">
        <v>211</v>
      </c>
      <c r="C100" s="101"/>
    </row>
    <row r="101" s="22" customFormat="1" customHeight="1" spans="1:3">
      <c r="A101" s="98">
        <v>1010426</v>
      </c>
      <c r="B101" s="129" t="s">
        <v>212</v>
      </c>
      <c r="C101" s="101">
        <f>SUM(C102:C104)</f>
        <v>0</v>
      </c>
    </row>
    <row r="102" s="22" customFormat="1" customHeight="1" spans="1:3">
      <c r="A102" s="98">
        <v>101042601</v>
      </c>
      <c r="B102" s="98" t="s">
        <v>213</v>
      </c>
      <c r="C102" s="101"/>
    </row>
    <row r="103" s="22" customFormat="1" customHeight="1" spans="1:3">
      <c r="A103" s="98">
        <v>101042602</v>
      </c>
      <c r="B103" s="98" t="s">
        <v>214</v>
      </c>
      <c r="C103" s="101"/>
    </row>
    <row r="104" s="22" customFormat="1" customHeight="1" spans="1:3">
      <c r="A104" s="98">
        <v>101042609</v>
      </c>
      <c r="B104" s="98" t="s">
        <v>215</v>
      </c>
      <c r="C104" s="101"/>
    </row>
    <row r="105" s="22" customFormat="1" customHeight="1" spans="1:3">
      <c r="A105" s="98">
        <v>1010427</v>
      </c>
      <c r="B105" s="129" t="s">
        <v>216</v>
      </c>
      <c r="C105" s="101"/>
    </row>
    <row r="106" s="22" customFormat="1" customHeight="1" spans="1:3">
      <c r="A106" s="98">
        <v>1010428</v>
      </c>
      <c r="B106" s="129" t="s">
        <v>217</v>
      </c>
      <c r="C106" s="101"/>
    </row>
    <row r="107" s="22" customFormat="1" customHeight="1" spans="1:3">
      <c r="A107" s="98">
        <v>1010429</v>
      </c>
      <c r="B107" s="129" t="s">
        <v>218</v>
      </c>
      <c r="C107" s="101"/>
    </row>
    <row r="108" s="22" customFormat="1" customHeight="1" spans="1:3">
      <c r="A108" s="98">
        <v>1010430</v>
      </c>
      <c r="B108" s="129" t="s">
        <v>219</v>
      </c>
      <c r="C108" s="101"/>
    </row>
    <row r="109" s="22" customFormat="1" customHeight="1" spans="1:3">
      <c r="A109" s="98">
        <v>1010431</v>
      </c>
      <c r="B109" s="129" t="s">
        <v>220</v>
      </c>
      <c r="C109" s="101">
        <v>1</v>
      </c>
    </row>
    <row r="110" s="22" customFormat="1" customHeight="1" spans="1:3">
      <c r="A110" s="98">
        <v>1010432</v>
      </c>
      <c r="B110" s="129" t="s">
        <v>221</v>
      </c>
      <c r="C110" s="101">
        <v>1</v>
      </c>
    </row>
    <row r="111" s="22" customFormat="1" customHeight="1" spans="1:3">
      <c r="A111" s="98">
        <v>1010433</v>
      </c>
      <c r="B111" s="129" t="s">
        <v>222</v>
      </c>
      <c r="C111" s="101">
        <f>SUM(C112:C127)</f>
        <v>545</v>
      </c>
    </row>
    <row r="112" s="22" customFormat="1" customHeight="1" spans="1:3">
      <c r="A112" s="98">
        <v>101043302</v>
      </c>
      <c r="B112" s="98" t="s">
        <v>223</v>
      </c>
      <c r="C112" s="101"/>
    </row>
    <row r="113" s="22" customFormat="1" customHeight="1" spans="1:3">
      <c r="A113" s="98">
        <v>101043303</v>
      </c>
      <c r="B113" s="98" t="s">
        <v>224</v>
      </c>
      <c r="C113" s="101"/>
    </row>
    <row r="114" s="22" customFormat="1" customHeight="1" spans="1:3">
      <c r="A114" s="98">
        <v>101043304</v>
      </c>
      <c r="B114" s="98" t="s">
        <v>225</v>
      </c>
      <c r="C114" s="101"/>
    </row>
    <row r="115" s="22" customFormat="1" customHeight="1" spans="1:3">
      <c r="A115" s="98">
        <v>101043308</v>
      </c>
      <c r="B115" s="98" t="s">
        <v>226</v>
      </c>
      <c r="C115" s="101"/>
    </row>
    <row r="116" s="22" customFormat="1" customHeight="1" spans="1:3">
      <c r="A116" s="98">
        <v>101043309</v>
      </c>
      <c r="B116" s="98" t="s">
        <v>227</v>
      </c>
      <c r="C116" s="101"/>
    </row>
    <row r="117" s="22" customFormat="1" customHeight="1" spans="1:3">
      <c r="A117" s="98">
        <v>101043310</v>
      </c>
      <c r="B117" s="98" t="s">
        <v>228</v>
      </c>
      <c r="C117" s="101"/>
    </row>
    <row r="118" s="22" customFormat="1" customHeight="1" spans="1:3">
      <c r="A118" s="98">
        <v>101043312</v>
      </c>
      <c r="B118" s="98" t="s">
        <v>229</v>
      </c>
      <c r="C118" s="101"/>
    </row>
    <row r="119" s="22" customFormat="1" customHeight="1" spans="1:3">
      <c r="A119" s="98">
        <v>101043313</v>
      </c>
      <c r="B119" s="98" t="s">
        <v>230</v>
      </c>
      <c r="C119" s="101"/>
    </row>
    <row r="120" s="22" customFormat="1" customHeight="1" spans="1:3">
      <c r="A120" s="98">
        <v>101043314</v>
      </c>
      <c r="B120" s="98" t="s">
        <v>231</v>
      </c>
      <c r="C120" s="101"/>
    </row>
    <row r="121" s="22" customFormat="1" customHeight="1" spans="1:3">
      <c r="A121" s="98">
        <v>101043315</v>
      </c>
      <c r="B121" s="98" t="s">
        <v>232</v>
      </c>
      <c r="C121" s="101"/>
    </row>
    <row r="122" s="22" customFormat="1" customHeight="1" spans="1:3">
      <c r="A122" s="98">
        <v>101043316</v>
      </c>
      <c r="B122" s="98" t="s">
        <v>233</v>
      </c>
      <c r="C122" s="101"/>
    </row>
    <row r="123" s="22" customFormat="1" customHeight="1" spans="1:3">
      <c r="A123" s="98">
        <v>101043317</v>
      </c>
      <c r="B123" s="98" t="s">
        <v>234</v>
      </c>
      <c r="C123" s="101"/>
    </row>
    <row r="124" s="22" customFormat="1" customHeight="1" spans="1:3">
      <c r="A124" s="98">
        <v>101043318</v>
      </c>
      <c r="B124" s="98" t="s">
        <v>235</v>
      </c>
      <c r="C124" s="101"/>
    </row>
    <row r="125" s="22" customFormat="1" customHeight="1" spans="1:3">
      <c r="A125" s="98">
        <v>101043319</v>
      </c>
      <c r="B125" s="98" t="s">
        <v>236</v>
      </c>
      <c r="C125" s="101"/>
    </row>
    <row r="126" s="22" customFormat="1" customHeight="1" spans="1:3">
      <c r="A126" s="98">
        <v>101043320</v>
      </c>
      <c r="B126" s="98" t="s">
        <v>237</v>
      </c>
      <c r="C126" s="101"/>
    </row>
    <row r="127" s="22" customFormat="1" customHeight="1" spans="1:3">
      <c r="A127" s="98">
        <v>101043399</v>
      </c>
      <c r="B127" s="98" t="s">
        <v>238</v>
      </c>
      <c r="C127" s="101">
        <v>545</v>
      </c>
    </row>
    <row r="128" s="22" customFormat="1" customHeight="1" spans="1:3">
      <c r="A128" s="98">
        <v>1010434</v>
      </c>
      <c r="B128" s="129" t="s">
        <v>239</v>
      </c>
      <c r="C128" s="101"/>
    </row>
    <row r="129" s="22" customFormat="1" customHeight="1" spans="1:3">
      <c r="A129" s="98">
        <v>1010435</v>
      </c>
      <c r="B129" s="129" t="s">
        <v>240</v>
      </c>
      <c r="C129" s="101">
        <f>C130+C131</f>
        <v>20</v>
      </c>
    </row>
    <row r="130" s="22" customFormat="1" customHeight="1" spans="1:3">
      <c r="A130" s="98">
        <v>101043501</v>
      </c>
      <c r="B130" s="98" t="s">
        <v>241</v>
      </c>
      <c r="C130" s="101"/>
    </row>
    <row r="131" s="22" customFormat="1" customHeight="1" spans="1:3">
      <c r="A131" s="98">
        <v>101043509</v>
      </c>
      <c r="B131" s="98" t="s">
        <v>242</v>
      </c>
      <c r="C131" s="101">
        <v>20</v>
      </c>
    </row>
    <row r="132" s="22" customFormat="1" customHeight="1" spans="1:3">
      <c r="A132" s="98">
        <v>1010436</v>
      </c>
      <c r="B132" s="129" t="s">
        <v>243</v>
      </c>
      <c r="C132" s="101">
        <v>425</v>
      </c>
    </row>
    <row r="133" s="22" customFormat="1" customHeight="1" spans="1:3">
      <c r="A133" s="98">
        <v>1010439</v>
      </c>
      <c r="B133" s="129" t="s">
        <v>244</v>
      </c>
      <c r="C133" s="101">
        <v>1</v>
      </c>
    </row>
    <row r="134" s="22" customFormat="1" customHeight="1" spans="1:3">
      <c r="A134" s="98">
        <v>1010440</v>
      </c>
      <c r="B134" s="129" t="s">
        <v>245</v>
      </c>
      <c r="C134" s="101">
        <f>SUM(C135:C138)</f>
        <v>0</v>
      </c>
    </row>
    <row r="135" s="22" customFormat="1" customHeight="1" spans="1:3">
      <c r="A135" s="98">
        <v>101044001</v>
      </c>
      <c r="B135" s="98" t="s">
        <v>246</v>
      </c>
      <c r="C135" s="101"/>
    </row>
    <row r="136" s="22" customFormat="1" customHeight="1" spans="1:3">
      <c r="A136" s="98">
        <v>101044002</v>
      </c>
      <c r="B136" s="98" t="s">
        <v>247</v>
      </c>
      <c r="C136" s="101"/>
    </row>
    <row r="137" s="22" customFormat="1" customHeight="1" spans="1:3">
      <c r="A137" s="98">
        <v>101044003</v>
      </c>
      <c r="B137" s="98" t="s">
        <v>248</v>
      </c>
      <c r="C137" s="101"/>
    </row>
    <row r="138" s="22" customFormat="1" customHeight="1" spans="1:3">
      <c r="A138" s="98">
        <v>101044099</v>
      </c>
      <c r="B138" s="98" t="s">
        <v>249</v>
      </c>
      <c r="C138" s="101"/>
    </row>
    <row r="139" s="22" customFormat="1" customHeight="1" spans="1:3">
      <c r="A139" s="98">
        <v>1010441</v>
      </c>
      <c r="B139" s="129" t="s">
        <v>250</v>
      </c>
      <c r="C139" s="101">
        <f>SUM(C140:C143)</f>
        <v>0</v>
      </c>
    </row>
    <row r="140" s="22" customFormat="1" customHeight="1" spans="1:3">
      <c r="A140" s="98">
        <v>101044101</v>
      </c>
      <c r="B140" s="98" t="s">
        <v>251</v>
      </c>
      <c r="C140" s="101"/>
    </row>
    <row r="141" s="22" customFormat="1" customHeight="1" spans="1:3">
      <c r="A141" s="98">
        <v>101044102</v>
      </c>
      <c r="B141" s="98" t="s">
        <v>252</v>
      </c>
      <c r="C141" s="101"/>
    </row>
    <row r="142" s="22" customFormat="1" customHeight="1" spans="1:3">
      <c r="A142" s="98">
        <v>101044103</v>
      </c>
      <c r="B142" s="98" t="s">
        <v>253</v>
      </c>
      <c r="C142" s="101"/>
    </row>
    <row r="143" s="22" customFormat="1" customHeight="1" spans="1:3">
      <c r="A143" s="98">
        <v>101044199</v>
      </c>
      <c r="B143" s="98" t="s">
        <v>254</v>
      </c>
      <c r="C143" s="101"/>
    </row>
    <row r="144" s="22" customFormat="1" customHeight="1" spans="1:3">
      <c r="A144" s="98">
        <v>1010442</v>
      </c>
      <c r="B144" s="129" t="s">
        <v>255</v>
      </c>
      <c r="C144" s="101">
        <f>SUM(C145:C148)</f>
        <v>0</v>
      </c>
    </row>
    <row r="145" s="22" customFormat="1" customHeight="1" spans="1:3">
      <c r="A145" s="98">
        <v>101044201</v>
      </c>
      <c r="B145" s="98" t="s">
        <v>256</v>
      </c>
      <c r="C145" s="101"/>
    </row>
    <row r="146" s="22" customFormat="1" customHeight="1" spans="1:3">
      <c r="A146" s="98">
        <v>101044202</v>
      </c>
      <c r="B146" s="98" t="s">
        <v>257</v>
      </c>
      <c r="C146" s="101"/>
    </row>
    <row r="147" s="22" customFormat="1" customHeight="1" spans="1:3">
      <c r="A147" s="98">
        <v>101044203</v>
      </c>
      <c r="B147" s="98" t="s">
        <v>258</v>
      </c>
      <c r="C147" s="101"/>
    </row>
    <row r="148" s="22" customFormat="1" customHeight="1" spans="1:3">
      <c r="A148" s="98">
        <v>101044299</v>
      </c>
      <c r="B148" s="98" t="s">
        <v>259</v>
      </c>
      <c r="C148" s="101"/>
    </row>
    <row r="149" s="22" customFormat="1" customHeight="1" spans="1:3">
      <c r="A149" s="98">
        <v>1010443</v>
      </c>
      <c r="B149" s="129" t="s">
        <v>260</v>
      </c>
      <c r="C149" s="101">
        <f>SUM(C150:C153)</f>
        <v>0</v>
      </c>
    </row>
    <row r="150" s="22" customFormat="1" customHeight="1" spans="1:3">
      <c r="A150" s="98">
        <v>101044301</v>
      </c>
      <c r="B150" s="98" t="s">
        <v>261</v>
      </c>
      <c r="C150" s="101"/>
    </row>
    <row r="151" s="22" customFormat="1" customHeight="1" spans="1:3">
      <c r="A151" s="98">
        <v>101044302</v>
      </c>
      <c r="B151" s="98" t="s">
        <v>262</v>
      </c>
      <c r="C151" s="101"/>
    </row>
    <row r="152" s="22" customFormat="1" customHeight="1" spans="1:3">
      <c r="A152" s="98">
        <v>101044303</v>
      </c>
      <c r="B152" s="98" t="s">
        <v>263</v>
      </c>
      <c r="C152" s="101"/>
    </row>
    <row r="153" s="22" customFormat="1" customHeight="1" spans="1:3">
      <c r="A153" s="98">
        <v>101044399</v>
      </c>
      <c r="B153" s="98" t="s">
        <v>264</v>
      </c>
      <c r="C153" s="101"/>
    </row>
    <row r="154" s="22" customFormat="1" customHeight="1" spans="1:3">
      <c r="A154" s="98">
        <v>1010444</v>
      </c>
      <c r="B154" s="129" t="s">
        <v>265</v>
      </c>
      <c r="C154" s="101">
        <f>SUM(C155:C158)</f>
        <v>0</v>
      </c>
    </row>
    <row r="155" s="22" customFormat="1" customHeight="1" spans="1:3">
      <c r="A155" s="98">
        <v>101044401</v>
      </c>
      <c r="B155" s="98" t="s">
        <v>246</v>
      </c>
      <c r="C155" s="101"/>
    </row>
    <row r="156" s="22" customFormat="1" customHeight="1" spans="1:3">
      <c r="A156" s="98">
        <v>101044402</v>
      </c>
      <c r="B156" s="98" t="s">
        <v>247</v>
      </c>
      <c r="C156" s="101"/>
    </row>
    <row r="157" s="22" customFormat="1" customHeight="1" spans="1:3">
      <c r="A157" s="98">
        <v>101044403</v>
      </c>
      <c r="B157" s="98" t="s">
        <v>248</v>
      </c>
      <c r="C157" s="101"/>
    </row>
    <row r="158" s="22" customFormat="1" customHeight="1" spans="1:3">
      <c r="A158" s="98">
        <v>101044499</v>
      </c>
      <c r="B158" s="98" t="s">
        <v>249</v>
      </c>
      <c r="C158" s="101"/>
    </row>
    <row r="159" s="22" customFormat="1" customHeight="1" spans="1:3">
      <c r="A159" s="98">
        <v>1010445</v>
      </c>
      <c r="B159" s="129" t="s">
        <v>266</v>
      </c>
      <c r="C159" s="101">
        <f>SUM(C160:C163)</f>
        <v>0</v>
      </c>
    </row>
    <row r="160" s="22" customFormat="1" customHeight="1" spans="1:3">
      <c r="A160" s="98">
        <v>101044501</v>
      </c>
      <c r="B160" s="98" t="s">
        <v>251</v>
      </c>
      <c r="C160" s="101"/>
    </row>
    <row r="161" s="22" customFormat="1" customHeight="1" spans="1:3">
      <c r="A161" s="98">
        <v>101044502</v>
      </c>
      <c r="B161" s="98" t="s">
        <v>252</v>
      </c>
      <c r="C161" s="101"/>
    </row>
    <row r="162" s="22" customFormat="1" customHeight="1" spans="1:3">
      <c r="A162" s="98">
        <v>101044503</v>
      </c>
      <c r="B162" s="98" t="s">
        <v>253</v>
      </c>
      <c r="C162" s="101"/>
    </row>
    <row r="163" s="22" customFormat="1" customHeight="1" spans="1:3">
      <c r="A163" s="98">
        <v>101044599</v>
      </c>
      <c r="B163" s="98" t="s">
        <v>254</v>
      </c>
      <c r="C163" s="101"/>
    </row>
    <row r="164" s="22" customFormat="1" customHeight="1" spans="1:3">
      <c r="A164" s="98">
        <v>1010446</v>
      </c>
      <c r="B164" s="129" t="s">
        <v>267</v>
      </c>
      <c r="C164" s="101">
        <f>SUM(C165:C168)</f>
        <v>0</v>
      </c>
    </row>
    <row r="165" s="22" customFormat="1" customHeight="1" spans="1:3">
      <c r="A165" s="98">
        <v>101044601</v>
      </c>
      <c r="B165" s="98" t="s">
        <v>256</v>
      </c>
      <c r="C165" s="101"/>
    </row>
    <row r="166" s="22" customFormat="1" customHeight="1" spans="1:3">
      <c r="A166" s="98">
        <v>101044602</v>
      </c>
      <c r="B166" s="98" t="s">
        <v>257</v>
      </c>
      <c r="C166" s="101"/>
    </row>
    <row r="167" s="22" customFormat="1" customHeight="1" spans="1:3">
      <c r="A167" s="98">
        <v>101044603</v>
      </c>
      <c r="B167" s="98" t="s">
        <v>258</v>
      </c>
      <c r="C167" s="101"/>
    </row>
    <row r="168" s="22" customFormat="1" customHeight="1" spans="1:3">
      <c r="A168" s="98">
        <v>101044699</v>
      </c>
      <c r="B168" s="98" t="s">
        <v>259</v>
      </c>
      <c r="C168" s="101"/>
    </row>
    <row r="169" s="22" customFormat="1" customHeight="1" spans="1:3">
      <c r="A169" s="98">
        <v>1010447</v>
      </c>
      <c r="B169" s="129" t="s">
        <v>268</v>
      </c>
      <c r="C169" s="101">
        <f>SUM(C170:C173)</f>
        <v>0</v>
      </c>
    </row>
    <row r="170" s="22" customFormat="1" customHeight="1" spans="1:3">
      <c r="A170" s="98">
        <v>101044701</v>
      </c>
      <c r="B170" s="98" t="s">
        <v>261</v>
      </c>
      <c r="C170" s="101"/>
    </row>
    <row r="171" s="22" customFormat="1" customHeight="1" spans="1:3">
      <c r="A171" s="98">
        <v>101044702</v>
      </c>
      <c r="B171" s="98" t="s">
        <v>262</v>
      </c>
      <c r="C171" s="101"/>
    </row>
    <row r="172" s="22" customFormat="1" customHeight="1" spans="1:3">
      <c r="A172" s="98">
        <v>101044703</v>
      </c>
      <c r="B172" s="98" t="s">
        <v>263</v>
      </c>
      <c r="C172" s="101"/>
    </row>
    <row r="173" s="22" customFormat="1" customHeight="1" spans="1:3">
      <c r="A173" s="98">
        <v>101044799</v>
      </c>
      <c r="B173" s="98" t="s">
        <v>264</v>
      </c>
      <c r="C173" s="101"/>
    </row>
    <row r="174" s="22" customFormat="1" customHeight="1" spans="1:3">
      <c r="A174" s="98">
        <v>1010448</v>
      </c>
      <c r="B174" s="129" t="s">
        <v>269</v>
      </c>
      <c r="C174" s="101">
        <f>SUM(C175:C178)</f>
        <v>0</v>
      </c>
    </row>
    <row r="175" s="22" customFormat="1" customHeight="1" spans="1:3">
      <c r="A175" s="98">
        <v>101044801</v>
      </c>
      <c r="B175" s="98" t="s">
        <v>270</v>
      </c>
      <c r="C175" s="101"/>
    </row>
    <row r="176" s="22" customFormat="1" customHeight="1" spans="1:3">
      <c r="A176" s="98">
        <v>101044802</v>
      </c>
      <c r="B176" s="98" t="s">
        <v>271</v>
      </c>
      <c r="C176" s="101"/>
    </row>
    <row r="177" s="22" customFormat="1" customHeight="1" spans="1:3">
      <c r="A177" s="98">
        <v>101044803</v>
      </c>
      <c r="B177" s="98" t="s">
        <v>272</v>
      </c>
      <c r="C177" s="101"/>
    </row>
    <row r="178" s="22" customFormat="1" customHeight="1" spans="1:3">
      <c r="A178" s="98">
        <v>101044899</v>
      </c>
      <c r="B178" s="98" t="s">
        <v>273</v>
      </c>
      <c r="C178" s="101"/>
    </row>
    <row r="179" s="22" customFormat="1" customHeight="1" spans="1:3">
      <c r="A179" s="98">
        <v>1010449</v>
      </c>
      <c r="B179" s="129" t="s">
        <v>274</v>
      </c>
      <c r="C179" s="101">
        <f>SUM(C180:C183)</f>
        <v>0</v>
      </c>
    </row>
    <row r="180" s="22" customFormat="1" customHeight="1" spans="1:3">
      <c r="A180" s="98">
        <v>101044901</v>
      </c>
      <c r="B180" s="98" t="s">
        <v>270</v>
      </c>
      <c r="C180" s="101"/>
    </row>
    <row r="181" s="22" customFormat="1" customHeight="1" spans="1:3">
      <c r="A181" s="98">
        <v>101044902</v>
      </c>
      <c r="B181" s="98" t="s">
        <v>271</v>
      </c>
      <c r="C181" s="101"/>
    </row>
    <row r="182" s="22" customFormat="1" customHeight="1" spans="1:3">
      <c r="A182" s="98">
        <v>101044903</v>
      </c>
      <c r="B182" s="98" t="s">
        <v>272</v>
      </c>
      <c r="C182" s="101"/>
    </row>
    <row r="183" s="22" customFormat="1" customHeight="1" spans="1:3">
      <c r="A183" s="98">
        <v>101044999</v>
      </c>
      <c r="B183" s="98" t="s">
        <v>273</v>
      </c>
      <c r="C183" s="101"/>
    </row>
    <row r="184" s="22" customFormat="1" customHeight="1" spans="1:3">
      <c r="A184" s="98">
        <v>1010450</v>
      </c>
      <c r="B184" s="129" t="s">
        <v>275</v>
      </c>
      <c r="C184" s="101">
        <f>SUM(C185:C187)</f>
        <v>70</v>
      </c>
    </row>
    <row r="185" s="22" customFormat="1" customHeight="1" spans="1:3">
      <c r="A185" s="98">
        <v>101045001</v>
      </c>
      <c r="B185" s="98" t="s">
        <v>276</v>
      </c>
      <c r="C185" s="101">
        <v>70</v>
      </c>
    </row>
    <row r="186" s="22" customFormat="1" customHeight="1" spans="1:3">
      <c r="A186" s="98">
        <v>101045002</v>
      </c>
      <c r="B186" s="98" t="s">
        <v>277</v>
      </c>
      <c r="C186" s="101"/>
    </row>
    <row r="187" s="22" customFormat="1" customHeight="1" spans="1:3">
      <c r="A187" s="98">
        <v>101045003</v>
      </c>
      <c r="B187" s="98" t="s">
        <v>278</v>
      </c>
      <c r="C187" s="101"/>
    </row>
    <row r="188" s="22" customFormat="1" customHeight="1" spans="1:3">
      <c r="A188" s="98">
        <v>1010451</v>
      </c>
      <c r="B188" s="129" t="s">
        <v>279</v>
      </c>
      <c r="C188" s="101"/>
    </row>
    <row r="189" s="22" customFormat="1" customHeight="1" spans="1:3">
      <c r="A189" s="98">
        <v>1010452</v>
      </c>
      <c r="B189" s="129" t="s">
        <v>280</v>
      </c>
      <c r="C189" s="101"/>
    </row>
    <row r="190" s="22" customFormat="1" customHeight="1" spans="1:3">
      <c r="A190" s="98">
        <v>10105</v>
      </c>
      <c r="B190" s="129" t="s">
        <v>281</v>
      </c>
      <c r="C190" s="101">
        <f>SUM(C191:C213,C217,C220,C221,C225:C230,C242:C244,C249,C254)</f>
        <v>0</v>
      </c>
    </row>
    <row r="191" s="22" customFormat="1" customHeight="1" spans="1:3">
      <c r="A191" s="98">
        <v>1010501</v>
      </c>
      <c r="B191" s="129" t="s">
        <v>282</v>
      </c>
      <c r="C191" s="101"/>
    </row>
    <row r="192" s="22" customFormat="1" customHeight="1" spans="1:3">
      <c r="A192" s="98">
        <v>1010502</v>
      </c>
      <c r="B192" s="129" t="s">
        <v>283</v>
      </c>
      <c r="C192" s="101"/>
    </row>
    <row r="193" s="22" customFormat="1" customHeight="1" spans="1:3">
      <c r="A193" s="98">
        <v>1010503</v>
      </c>
      <c r="B193" s="129" t="s">
        <v>284</v>
      </c>
      <c r="C193" s="101"/>
    </row>
    <row r="194" s="22" customFormat="1" customHeight="1" spans="1:3">
      <c r="A194" s="98">
        <v>1010504</v>
      </c>
      <c r="B194" s="129" t="s">
        <v>285</v>
      </c>
      <c r="C194" s="101"/>
    </row>
    <row r="195" s="22" customFormat="1" customHeight="1" spans="1:3">
      <c r="A195" s="98">
        <v>1010505</v>
      </c>
      <c r="B195" s="129" t="s">
        <v>286</v>
      </c>
      <c r="C195" s="101"/>
    </row>
    <row r="196" s="22" customFormat="1" customHeight="1" spans="1:3">
      <c r="A196" s="98">
        <v>1010506</v>
      </c>
      <c r="B196" s="129" t="s">
        <v>287</v>
      </c>
      <c r="C196" s="101"/>
    </row>
    <row r="197" s="22" customFormat="1" customHeight="1" spans="1:3">
      <c r="A197" s="98">
        <v>1010507</v>
      </c>
      <c r="B197" s="129" t="s">
        <v>288</v>
      </c>
      <c r="C197" s="101"/>
    </row>
    <row r="198" s="22" customFormat="1" customHeight="1" spans="1:3">
      <c r="A198" s="98">
        <v>1010508</v>
      </c>
      <c r="B198" s="129" t="s">
        <v>289</v>
      </c>
      <c r="C198" s="101"/>
    </row>
    <row r="199" s="22" customFormat="1" customHeight="1" spans="1:3">
      <c r="A199" s="98">
        <v>1010509</v>
      </c>
      <c r="B199" s="129" t="s">
        <v>290</v>
      </c>
      <c r="C199" s="101"/>
    </row>
    <row r="200" s="22" customFormat="1" customHeight="1" spans="1:3">
      <c r="A200" s="98">
        <v>1010510</v>
      </c>
      <c r="B200" s="129" t="s">
        <v>291</v>
      </c>
      <c r="C200" s="101"/>
    </row>
    <row r="201" s="22" customFormat="1" customHeight="1" spans="1:3">
      <c r="A201" s="98">
        <v>1010511</v>
      </c>
      <c r="B201" s="129" t="s">
        <v>292</v>
      </c>
      <c r="C201" s="101"/>
    </row>
    <row r="202" s="22" customFormat="1" customHeight="1" spans="1:3">
      <c r="A202" s="98">
        <v>1010512</v>
      </c>
      <c r="B202" s="129" t="s">
        <v>293</v>
      </c>
      <c r="C202" s="101"/>
    </row>
    <row r="203" s="22" customFormat="1" customHeight="1" spans="1:3">
      <c r="A203" s="98">
        <v>1010513</v>
      </c>
      <c r="B203" s="129" t="s">
        <v>294</v>
      </c>
      <c r="C203" s="101"/>
    </row>
    <row r="204" s="22" customFormat="1" customHeight="1" spans="1:3">
      <c r="A204" s="98">
        <v>1010514</v>
      </c>
      <c r="B204" s="129" t="s">
        <v>295</v>
      </c>
      <c r="C204" s="101"/>
    </row>
    <row r="205" s="22" customFormat="1" customHeight="1" spans="1:3">
      <c r="A205" s="98">
        <v>1010515</v>
      </c>
      <c r="B205" s="129" t="s">
        <v>296</v>
      </c>
      <c r="C205" s="101"/>
    </row>
    <row r="206" s="22" customFormat="1" customHeight="1" spans="1:3">
      <c r="A206" s="98">
        <v>1010516</v>
      </c>
      <c r="B206" s="129" t="s">
        <v>297</v>
      </c>
      <c r="C206" s="101"/>
    </row>
    <row r="207" s="22" customFormat="1" customHeight="1" spans="1:3">
      <c r="A207" s="98">
        <v>1010517</v>
      </c>
      <c r="B207" s="129" t="s">
        <v>298</v>
      </c>
      <c r="C207" s="101"/>
    </row>
    <row r="208" s="22" customFormat="1" customHeight="1" spans="1:3">
      <c r="A208" s="98">
        <v>1010518</v>
      </c>
      <c r="B208" s="129" t="s">
        <v>299</v>
      </c>
      <c r="C208" s="101"/>
    </row>
    <row r="209" s="22" customFormat="1" customHeight="1" spans="1:3">
      <c r="A209" s="98">
        <v>1010519</v>
      </c>
      <c r="B209" s="129" t="s">
        <v>300</v>
      </c>
      <c r="C209" s="101"/>
    </row>
    <row r="210" s="22" customFormat="1" customHeight="1" spans="1:3">
      <c r="A210" s="98">
        <v>1010520</v>
      </c>
      <c r="B210" s="129" t="s">
        <v>301</v>
      </c>
      <c r="C210" s="101"/>
    </row>
    <row r="211" s="22" customFormat="1" customHeight="1" spans="1:3">
      <c r="A211" s="98">
        <v>1010521</v>
      </c>
      <c r="B211" s="129" t="s">
        <v>302</v>
      </c>
      <c r="C211" s="101"/>
    </row>
    <row r="212" s="22" customFormat="1" customHeight="1" spans="1:3">
      <c r="A212" s="98">
        <v>1010522</v>
      </c>
      <c r="B212" s="129" t="s">
        <v>303</v>
      </c>
      <c r="C212" s="101"/>
    </row>
    <row r="213" s="22" customFormat="1" customHeight="1" spans="1:3">
      <c r="A213" s="98">
        <v>1010523</v>
      </c>
      <c r="B213" s="129" t="s">
        <v>304</v>
      </c>
      <c r="C213" s="101">
        <f>SUM(C214:C216)</f>
        <v>0</v>
      </c>
    </row>
    <row r="214" s="22" customFormat="1" customHeight="1" spans="1:3">
      <c r="A214" s="98">
        <v>101052303</v>
      </c>
      <c r="B214" s="98" t="s">
        <v>305</v>
      </c>
      <c r="C214" s="101"/>
    </row>
    <row r="215" s="22" customFormat="1" customHeight="1" spans="1:3">
      <c r="A215" s="98">
        <v>101052304</v>
      </c>
      <c r="B215" s="98" t="s">
        <v>306</v>
      </c>
      <c r="C215" s="101"/>
    </row>
    <row r="216" s="22" customFormat="1" customHeight="1" spans="1:3">
      <c r="A216" s="98">
        <v>101052309</v>
      </c>
      <c r="B216" s="98" t="s">
        <v>307</v>
      </c>
      <c r="C216" s="101"/>
    </row>
    <row r="217" s="22" customFormat="1" customHeight="1" spans="1:3">
      <c r="A217" s="98">
        <v>1010524</v>
      </c>
      <c r="B217" s="129" t="s">
        <v>308</v>
      </c>
      <c r="C217" s="101">
        <f>SUM(C218:C219)</f>
        <v>0</v>
      </c>
    </row>
    <row r="218" s="22" customFormat="1" customHeight="1" spans="1:3">
      <c r="A218" s="98">
        <v>101052401</v>
      </c>
      <c r="B218" s="98" t="s">
        <v>309</v>
      </c>
      <c r="C218" s="101"/>
    </row>
    <row r="219" s="22" customFormat="1" customHeight="1" spans="1:3">
      <c r="A219" s="98">
        <v>101052409</v>
      </c>
      <c r="B219" s="98" t="s">
        <v>310</v>
      </c>
      <c r="C219" s="101"/>
    </row>
    <row r="220" s="22" customFormat="1" customHeight="1" spans="1:3">
      <c r="A220" s="98">
        <v>1010525</v>
      </c>
      <c r="B220" s="129" t="s">
        <v>311</v>
      </c>
      <c r="C220" s="101"/>
    </row>
    <row r="221" s="22" customFormat="1" customHeight="1" spans="1:3">
      <c r="A221" s="98">
        <v>1010526</v>
      </c>
      <c r="B221" s="129" t="s">
        <v>312</v>
      </c>
      <c r="C221" s="101">
        <f>SUM(C222:C224)</f>
        <v>0</v>
      </c>
    </row>
    <row r="222" s="22" customFormat="1" customHeight="1" spans="1:3">
      <c r="A222" s="98">
        <v>101052601</v>
      </c>
      <c r="B222" s="98" t="s">
        <v>313</v>
      </c>
      <c r="C222" s="101"/>
    </row>
    <row r="223" s="22" customFormat="1" customHeight="1" spans="1:3">
      <c r="A223" s="98">
        <v>101052602</v>
      </c>
      <c r="B223" s="98" t="s">
        <v>314</v>
      </c>
      <c r="C223" s="101"/>
    </row>
    <row r="224" s="22" customFormat="1" customHeight="1" spans="1:3">
      <c r="A224" s="98">
        <v>101052609</v>
      </c>
      <c r="B224" s="98" t="s">
        <v>315</v>
      </c>
      <c r="C224" s="101"/>
    </row>
    <row r="225" s="22" customFormat="1" customHeight="1" spans="1:3">
      <c r="A225" s="98">
        <v>1010527</v>
      </c>
      <c r="B225" s="129" t="s">
        <v>316</v>
      </c>
      <c r="C225" s="101"/>
    </row>
    <row r="226" s="22" customFormat="1" customHeight="1" spans="1:3">
      <c r="A226" s="98">
        <v>1010528</v>
      </c>
      <c r="B226" s="129" t="s">
        <v>317</v>
      </c>
      <c r="C226" s="101"/>
    </row>
    <row r="227" s="22" customFormat="1" customHeight="1" spans="1:3">
      <c r="A227" s="98">
        <v>1010529</v>
      </c>
      <c r="B227" s="129" t="s">
        <v>318</v>
      </c>
      <c r="C227" s="101"/>
    </row>
    <row r="228" s="22" customFormat="1" customHeight="1" spans="1:3">
      <c r="A228" s="98">
        <v>1010530</v>
      </c>
      <c r="B228" s="129" t="s">
        <v>319</v>
      </c>
      <c r="C228" s="101"/>
    </row>
    <row r="229" s="22" customFormat="1" customHeight="1" spans="1:3">
      <c r="A229" s="98">
        <v>1010531</v>
      </c>
      <c r="B229" s="129" t="s">
        <v>320</v>
      </c>
      <c r="C229" s="101"/>
    </row>
    <row r="230" s="22" customFormat="1" customHeight="1" spans="1:3">
      <c r="A230" s="98">
        <v>1010532</v>
      </c>
      <c r="B230" s="129" t="s">
        <v>321</v>
      </c>
      <c r="C230" s="101">
        <f>SUM(C231:C241)</f>
        <v>0</v>
      </c>
    </row>
    <row r="231" s="22" customFormat="1" customHeight="1" spans="1:3">
      <c r="A231" s="98">
        <v>101053201</v>
      </c>
      <c r="B231" s="98" t="s">
        <v>322</v>
      </c>
      <c r="C231" s="101"/>
    </row>
    <row r="232" s="22" customFormat="1" customHeight="1" spans="1:3">
      <c r="A232" s="98">
        <v>101053202</v>
      </c>
      <c r="B232" s="98" t="s">
        <v>323</v>
      </c>
      <c r="C232" s="101"/>
    </row>
    <row r="233" s="22" customFormat="1" customHeight="1" spans="1:3">
      <c r="A233" s="98">
        <v>101053203</v>
      </c>
      <c r="B233" s="98" t="s">
        <v>324</v>
      </c>
      <c r="C233" s="101"/>
    </row>
    <row r="234" s="22" customFormat="1" customHeight="1" spans="1:3">
      <c r="A234" s="98">
        <v>101053205</v>
      </c>
      <c r="B234" s="98" t="s">
        <v>325</v>
      </c>
      <c r="C234" s="101"/>
    </row>
    <row r="235" s="22" customFormat="1" customHeight="1" spans="1:3">
      <c r="A235" s="98">
        <v>101053206</v>
      </c>
      <c r="B235" s="98" t="s">
        <v>326</v>
      </c>
      <c r="C235" s="101"/>
    </row>
    <row r="236" s="22" customFormat="1" customHeight="1" spans="1:3">
      <c r="A236" s="98">
        <v>101053215</v>
      </c>
      <c r="B236" s="98" t="s">
        <v>327</v>
      </c>
      <c r="C236" s="101"/>
    </row>
    <row r="237" s="22" customFormat="1" customHeight="1" spans="1:3">
      <c r="A237" s="98">
        <v>101053216</v>
      </c>
      <c r="B237" s="98" t="s">
        <v>328</v>
      </c>
      <c r="C237" s="101"/>
    </row>
    <row r="238" s="22" customFormat="1" customHeight="1" spans="1:3">
      <c r="A238" s="98">
        <v>101053218</v>
      </c>
      <c r="B238" s="98" t="s">
        <v>329</v>
      </c>
      <c r="C238" s="101"/>
    </row>
    <row r="239" s="22" customFormat="1" customHeight="1" spans="1:3">
      <c r="A239" s="98">
        <v>101053219</v>
      </c>
      <c r="B239" s="98" t="s">
        <v>330</v>
      </c>
      <c r="C239" s="101"/>
    </row>
    <row r="240" s="22" customFormat="1" customHeight="1" spans="1:3">
      <c r="A240" s="98">
        <v>101053220</v>
      </c>
      <c r="B240" s="98" t="s">
        <v>331</v>
      </c>
      <c r="C240" s="101"/>
    </row>
    <row r="241" s="22" customFormat="1" customHeight="1" spans="1:3">
      <c r="A241" s="98">
        <v>101053299</v>
      </c>
      <c r="B241" s="98" t="s">
        <v>332</v>
      </c>
      <c r="C241" s="101"/>
    </row>
    <row r="242" s="22" customFormat="1" customHeight="1" spans="1:3">
      <c r="A242" s="98">
        <v>1010533</v>
      </c>
      <c r="B242" s="129" t="s">
        <v>333</v>
      </c>
      <c r="C242" s="101"/>
    </row>
    <row r="243" s="22" customFormat="1" customHeight="1" spans="1:3">
      <c r="A243" s="98">
        <v>1010534</v>
      </c>
      <c r="B243" s="129" t="s">
        <v>334</v>
      </c>
      <c r="C243" s="101"/>
    </row>
    <row r="244" s="22" customFormat="1" customHeight="1" spans="1:3">
      <c r="A244" s="98">
        <v>1010535</v>
      </c>
      <c r="B244" s="129" t="s">
        <v>335</v>
      </c>
      <c r="C244" s="101">
        <f>SUM(C245:C248)</f>
        <v>0</v>
      </c>
    </row>
    <row r="245" s="22" customFormat="1" customHeight="1" spans="1:3">
      <c r="A245" s="98">
        <v>101053501</v>
      </c>
      <c r="B245" s="98" t="s">
        <v>336</v>
      </c>
      <c r="C245" s="101"/>
    </row>
    <row r="246" s="22" customFormat="1" customHeight="1" spans="1:3">
      <c r="A246" s="98">
        <v>101053502</v>
      </c>
      <c r="B246" s="98" t="s">
        <v>337</v>
      </c>
      <c r="C246" s="101"/>
    </row>
    <row r="247" s="22" customFormat="1" customHeight="1" spans="1:3">
      <c r="A247" s="98">
        <v>101053503</v>
      </c>
      <c r="B247" s="98" t="s">
        <v>338</v>
      </c>
      <c r="C247" s="101"/>
    </row>
    <row r="248" s="22" customFormat="1" customHeight="1" spans="1:3">
      <c r="A248" s="98">
        <v>101053599</v>
      </c>
      <c r="B248" s="98" t="s">
        <v>339</v>
      </c>
      <c r="C248" s="101"/>
    </row>
    <row r="249" s="22" customFormat="1" customHeight="1" spans="1:3">
      <c r="A249" s="98">
        <v>1010536</v>
      </c>
      <c r="B249" s="129" t="s">
        <v>340</v>
      </c>
      <c r="C249" s="101">
        <f>SUM(C250:C253)</f>
        <v>0</v>
      </c>
    </row>
    <row r="250" s="22" customFormat="1" customHeight="1" spans="1:3">
      <c r="A250" s="98">
        <v>101053601</v>
      </c>
      <c r="B250" s="98" t="s">
        <v>341</v>
      </c>
      <c r="C250" s="101"/>
    </row>
    <row r="251" s="22" customFormat="1" customHeight="1" spans="1:3">
      <c r="A251" s="98">
        <v>101053602</v>
      </c>
      <c r="B251" s="98" t="s">
        <v>342</v>
      </c>
      <c r="C251" s="101"/>
    </row>
    <row r="252" s="22" customFormat="1" customHeight="1" spans="1:3">
      <c r="A252" s="98">
        <v>101053603</v>
      </c>
      <c r="B252" s="98" t="s">
        <v>343</v>
      </c>
      <c r="C252" s="101"/>
    </row>
    <row r="253" s="22" customFormat="1" customHeight="1" spans="1:3">
      <c r="A253" s="98">
        <v>101053699</v>
      </c>
      <c r="B253" s="98" t="s">
        <v>344</v>
      </c>
      <c r="C253" s="101"/>
    </row>
    <row r="254" s="22" customFormat="1" customHeight="1" spans="1:3">
      <c r="A254" s="98">
        <v>1010599</v>
      </c>
      <c r="B254" s="129" t="s">
        <v>345</v>
      </c>
      <c r="C254" s="101"/>
    </row>
    <row r="255" s="22" customFormat="1" customHeight="1" spans="1:3">
      <c r="A255" s="98">
        <v>10106</v>
      </c>
      <c r="B255" s="129" t="s">
        <v>346</v>
      </c>
      <c r="C255" s="101">
        <f>SUM(C256,C259:C261)</f>
        <v>483</v>
      </c>
    </row>
    <row r="256" s="22" customFormat="1" customHeight="1" spans="1:3">
      <c r="A256" s="98">
        <v>1010601</v>
      </c>
      <c r="B256" s="129" t="s">
        <v>347</v>
      </c>
      <c r="C256" s="101">
        <f>SUM(C257:C258)</f>
        <v>553</v>
      </c>
    </row>
    <row r="257" s="22" customFormat="1" customHeight="1" spans="1:3">
      <c r="A257" s="98">
        <v>101060101</v>
      </c>
      <c r="B257" s="98" t="s">
        <v>348</v>
      </c>
      <c r="C257" s="101"/>
    </row>
    <row r="258" s="22" customFormat="1" customHeight="1" spans="1:3">
      <c r="A258" s="98">
        <v>101060109</v>
      </c>
      <c r="B258" s="98" t="s">
        <v>349</v>
      </c>
      <c r="C258" s="101">
        <v>553</v>
      </c>
    </row>
    <row r="259" s="22" customFormat="1" customHeight="1" spans="1:3">
      <c r="A259" s="98">
        <v>1010602</v>
      </c>
      <c r="B259" s="129" t="s">
        <v>350</v>
      </c>
      <c r="C259" s="101">
        <v>-83</v>
      </c>
    </row>
    <row r="260" s="22" customFormat="1" customHeight="1" spans="1:3">
      <c r="A260" s="98">
        <v>1010603</v>
      </c>
      <c r="B260" s="129" t="s">
        <v>351</v>
      </c>
      <c r="C260" s="101">
        <v>-5</v>
      </c>
    </row>
    <row r="261" s="22" customFormat="1" customHeight="1" spans="1:3">
      <c r="A261" s="98">
        <v>1010620</v>
      </c>
      <c r="B261" s="129" t="s">
        <v>352</v>
      </c>
      <c r="C261" s="101">
        <v>18</v>
      </c>
    </row>
    <row r="262" s="22" customFormat="1" customHeight="1" spans="1:3">
      <c r="A262" s="98">
        <v>10107</v>
      </c>
      <c r="B262" s="129" t="s">
        <v>353</v>
      </c>
      <c r="C262" s="101">
        <f>SUM(C263:C266)</f>
        <v>115</v>
      </c>
    </row>
    <row r="263" s="22" customFormat="1" customHeight="1" spans="1:3">
      <c r="A263" s="98">
        <v>1010701</v>
      </c>
      <c r="B263" s="129" t="s">
        <v>354</v>
      </c>
      <c r="C263" s="101"/>
    </row>
    <row r="264" s="22" customFormat="1" customHeight="1" spans="1:3">
      <c r="A264" s="98">
        <v>1010702</v>
      </c>
      <c r="B264" s="129" t="s">
        <v>355</v>
      </c>
      <c r="C264" s="101"/>
    </row>
    <row r="265" s="22" customFormat="1" customHeight="1" spans="1:3">
      <c r="A265" s="98">
        <v>1010719</v>
      </c>
      <c r="B265" s="129" t="s">
        <v>356</v>
      </c>
      <c r="C265" s="101">
        <v>115</v>
      </c>
    </row>
    <row r="266" s="22" customFormat="1" customHeight="1" spans="1:3">
      <c r="A266" s="98">
        <v>1010720</v>
      </c>
      <c r="B266" s="129" t="s">
        <v>357</v>
      </c>
      <c r="C266" s="101"/>
    </row>
    <row r="267" s="22" customFormat="1" customHeight="1" spans="1:3">
      <c r="A267" s="98">
        <v>10109</v>
      </c>
      <c r="B267" s="129" t="s">
        <v>358</v>
      </c>
      <c r="C267" s="101">
        <f>SUM(C268,C271:C282)</f>
        <v>971</v>
      </c>
    </row>
    <row r="268" s="22" customFormat="1" customHeight="1" spans="1:3">
      <c r="A268" s="98">
        <v>1010901</v>
      </c>
      <c r="B268" s="129" t="s">
        <v>359</v>
      </c>
      <c r="C268" s="101">
        <f>SUM(C269:C270)</f>
        <v>169</v>
      </c>
    </row>
    <row r="269" s="22" customFormat="1" customHeight="1" spans="1:3">
      <c r="A269" s="98">
        <v>101090101</v>
      </c>
      <c r="B269" s="98" t="s">
        <v>360</v>
      </c>
      <c r="C269" s="101"/>
    </row>
    <row r="270" s="22" customFormat="1" customHeight="1" spans="1:3">
      <c r="A270" s="98">
        <v>101090109</v>
      </c>
      <c r="B270" s="98" t="s">
        <v>361</v>
      </c>
      <c r="C270" s="101">
        <v>169</v>
      </c>
    </row>
    <row r="271" s="22" customFormat="1" customHeight="1" spans="1:3">
      <c r="A271" s="98">
        <v>1010902</v>
      </c>
      <c r="B271" s="129" t="s">
        <v>362</v>
      </c>
      <c r="C271" s="101">
        <v>8</v>
      </c>
    </row>
    <row r="272" s="22" customFormat="1" customHeight="1" spans="1:3">
      <c r="A272" s="98">
        <v>1010903</v>
      </c>
      <c r="B272" s="129" t="s">
        <v>363</v>
      </c>
      <c r="C272" s="101">
        <v>217</v>
      </c>
    </row>
    <row r="273" s="22" customFormat="1" customHeight="1" spans="1:3">
      <c r="A273" s="98">
        <v>1010904</v>
      </c>
      <c r="B273" s="129" t="s">
        <v>364</v>
      </c>
      <c r="C273" s="101">
        <v>4</v>
      </c>
    </row>
    <row r="274" s="22" customFormat="1" customHeight="1" spans="1:3">
      <c r="A274" s="98">
        <v>1010905</v>
      </c>
      <c r="B274" s="129" t="s">
        <v>365</v>
      </c>
      <c r="C274" s="101">
        <v>26</v>
      </c>
    </row>
    <row r="275" s="22" customFormat="1" customHeight="1" spans="1:3">
      <c r="A275" s="98">
        <v>1010906</v>
      </c>
      <c r="B275" s="129" t="s">
        <v>366</v>
      </c>
      <c r="C275" s="101">
        <v>496</v>
      </c>
    </row>
    <row r="276" s="22" customFormat="1" customHeight="1" spans="1:3">
      <c r="A276" s="98">
        <v>1010918</v>
      </c>
      <c r="B276" s="129" t="s">
        <v>367</v>
      </c>
      <c r="C276" s="101"/>
    </row>
    <row r="277" s="22" customFormat="1" customHeight="1" spans="1:3">
      <c r="A277" s="98">
        <v>1010919</v>
      </c>
      <c r="B277" s="129" t="s">
        <v>368</v>
      </c>
      <c r="C277" s="101">
        <v>49</v>
      </c>
    </row>
    <row r="278" s="22" customFormat="1" customHeight="1" spans="1:3">
      <c r="A278" s="98">
        <v>1010920</v>
      </c>
      <c r="B278" s="129" t="s">
        <v>369</v>
      </c>
      <c r="C278" s="101">
        <v>2</v>
      </c>
    </row>
    <row r="279" s="22" customFormat="1" customHeight="1" spans="1:3">
      <c r="A279" s="98">
        <v>1010921</v>
      </c>
      <c r="B279" s="129" t="s">
        <v>370</v>
      </c>
      <c r="C279" s="101"/>
    </row>
    <row r="280" s="22" customFormat="1" customHeight="1" spans="1:3">
      <c r="A280" s="98">
        <v>1010922</v>
      </c>
      <c r="B280" s="129" t="s">
        <v>371</v>
      </c>
      <c r="C280" s="101"/>
    </row>
    <row r="281" s="22" customFormat="1" customHeight="1" spans="1:3">
      <c r="A281" s="98">
        <v>1010923</v>
      </c>
      <c r="B281" s="129" t="s">
        <v>372</v>
      </c>
      <c r="C281" s="101"/>
    </row>
    <row r="282" s="22" customFormat="1" customHeight="1" spans="1:3">
      <c r="A282" s="98">
        <v>1010924</v>
      </c>
      <c r="B282" s="129" t="s">
        <v>373</v>
      </c>
      <c r="C282" s="101"/>
    </row>
    <row r="283" s="22" customFormat="1" customHeight="1" spans="1:3">
      <c r="A283" s="98">
        <v>10110</v>
      </c>
      <c r="B283" s="129" t="s">
        <v>374</v>
      </c>
      <c r="C283" s="101">
        <f>SUM(C284:C291)</f>
        <v>3686</v>
      </c>
    </row>
    <row r="284" s="22" customFormat="1" customHeight="1" spans="1:3">
      <c r="A284" s="98">
        <v>1011001</v>
      </c>
      <c r="B284" s="129" t="s">
        <v>375</v>
      </c>
      <c r="C284" s="101">
        <v>46</v>
      </c>
    </row>
    <row r="285" s="22" customFormat="1" customHeight="1" spans="1:3">
      <c r="A285" s="98">
        <v>1011002</v>
      </c>
      <c r="B285" s="129" t="s">
        <v>376</v>
      </c>
      <c r="C285" s="101">
        <v>1</v>
      </c>
    </row>
    <row r="286" s="22" customFormat="1" customHeight="1" spans="1:3">
      <c r="A286" s="98">
        <v>1011003</v>
      </c>
      <c r="B286" s="129" t="s">
        <v>377</v>
      </c>
      <c r="C286" s="101">
        <v>3332</v>
      </c>
    </row>
    <row r="287" s="22" customFormat="1" customHeight="1" spans="1:3">
      <c r="A287" s="98">
        <v>1011004</v>
      </c>
      <c r="B287" s="129" t="s">
        <v>378</v>
      </c>
      <c r="C287" s="101"/>
    </row>
    <row r="288" s="22" customFormat="1" customHeight="1" spans="1:3">
      <c r="A288" s="98">
        <v>1011005</v>
      </c>
      <c r="B288" s="129" t="s">
        <v>379</v>
      </c>
      <c r="C288" s="101">
        <v>64</v>
      </c>
    </row>
    <row r="289" s="22" customFormat="1" customHeight="1" spans="1:3">
      <c r="A289" s="98">
        <v>1011006</v>
      </c>
      <c r="B289" s="129" t="s">
        <v>380</v>
      </c>
      <c r="C289" s="101">
        <v>187</v>
      </c>
    </row>
    <row r="290" s="22" customFormat="1" customHeight="1" spans="1:3">
      <c r="A290" s="98">
        <v>1011019</v>
      </c>
      <c r="B290" s="129" t="s">
        <v>381</v>
      </c>
      <c r="C290" s="101">
        <v>35</v>
      </c>
    </row>
    <row r="291" s="22" customFormat="1" customHeight="1" spans="1:3">
      <c r="A291" s="98">
        <v>1011020</v>
      </c>
      <c r="B291" s="129" t="s">
        <v>382</v>
      </c>
      <c r="C291" s="101">
        <v>21</v>
      </c>
    </row>
    <row r="292" s="22" customFormat="1" customHeight="1" spans="1:3">
      <c r="A292" s="98">
        <v>10111</v>
      </c>
      <c r="B292" s="129" t="s">
        <v>383</v>
      </c>
      <c r="C292" s="101">
        <f>SUM(C293,C296:C297)</f>
        <v>988</v>
      </c>
    </row>
    <row r="293" s="22" customFormat="1" customHeight="1" spans="1:3">
      <c r="A293" s="98">
        <v>1011101</v>
      </c>
      <c r="B293" s="129" t="s">
        <v>384</v>
      </c>
      <c r="C293" s="101">
        <f>SUM(C294:C295)</f>
        <v>0</v>
      </c>
    </row>
    <row r="294" s="22" customFormat="1" customHeight="1" spans="1:3">
      <c r="A294" s="98">
        <v>101110101</v>
      </c>
      <c r="B294" s="98" t="s">
        <v>385</v>
      </c>
      <c r="C294" s="101"/>
    </row>
    <row r="295" s="22" customFormat="1" customHeight="1" spans="1:3">
      <c r="A295" s="98">
        <v>101110109</v>
      </c>
      <c r="B295" s="98" t="s">
        <v>386</v>
      </c>
      <c r="C295" s="101"/>
    </row>
    <row r="296" s="22" customFormat="1" customHeight="1" spans="1:3">
      <c r="A296" s="98">
        <v>1011119</v>
      </c>
      <c r="B296" s="129" t="s">
        <v>387</v>
      </c>
      <c r="C296" s="101">
        <v>824</v>
      </c>
    </row>
    <row r="297" s="22" customFormat="1" customHeight="1" spans="1:3">
      <c r="A297" s="98">
        <v>1011120</v>
      </c>
      <c r="B297" s="129" t="s">
        <v>388</v>
      </c>
      <c r="C297" s="101">
        <v>164</v>
      </c>
    </row>
    <row r="298" s="22" customFormat="1" customHeight="1" spans="1:3">
      <c r="A298" s="98">
        <v>10112</v>
      </c>
      <c r="B298" s="129" t="s">
        <v>389</v>
      </c>
      <c r="C298" s="101">
        <f>SUM(C299:C306)</f>
        <v>709</v>
      </c>
    </row>
    <row r="299" s="22" customFormat="1" customHeight="1" spans="1:3">
      <c r="A299" s="98">
        <v>1011201</v>
      </c>
      <c r="B299" s="129" t="s">
        <v>390</v>
      </c>
      <c r="C299" s="101">
        <v>27</v>
      </c>
    </row>
    <row r="300" s="22" customFormat="1" customHeight="1" spans="1:3">
      <c r="A300" s="98">
        <v>1011202</v>
      </c>
      <c r="B300" s="129" t="s">
        <v>391</v>
      </c>
      <c r="C300" s="101">
        <v>1</v>
      </c>
    </row>
    <row r="301" s="22" customFormat="1" customHeight="1" spans="1:3">
      <c r="A301" s="98">
        <v>1011203</v>
      </c>
      <c r="B301" s="129" t="s">
        <v>392</v>
      </c>
      <c r="C301" s="101">
        <v>535</v>
      </c>
    </row>
    <row r="302" s="22" customFormat="1" customHeight="1" spans="1:3">
      <c r="A302" s="98">
        <v>1011204</v>
      </c>
      <c r="B302" s="129" t="s">
        <v>393</v>
      </c>
      <c r="C302" s="101"/>
    </row>
    <row r="303" s="22" customFormat="1" customHeight="1" spans="1:3">
      <c r="A303" s="98">
        <v>1011205</v>
      </c>
      <c r="B303" s="129" t="s">
        <v>394</v>
      </c>
      <c r="C303" s="101">
        <v>124</v>
      </c>
    </row>
    <row r="304" s="22" customFormat="1" customHeight="1" spans="1:3">
      <c r="A304" s="98">
        <v>1011206</v>
      </c>
      <c r="B304" s="129" t="s">
        <v>395</v>
      </c>
      <c r="C304" s="101">
        <v>8</v>
      </c>
    </row>
    <row r="305" s="22" customFormat="1" customHeight="1" spans="1:3">
      <c r="A305" s="98">
        <v>1011219</v>
      </c>
      <c r="B305" s="129" t="s">
        <v>396</v>
      </c>
      <c r="C305" s="101">
        <v>1</v>
      </c>
    </row>
    <row r="306" s="22" customFormat="1" customHeight="1" spans="1:3">
      <c r="A306" s="98">
        <v>1011220</v>
      </c>
      <c r="B306" s="129" t="s">
        <v>397</v>
      </c>
      <c r="C306" s="101">
        <v>13</v>
      </c>
    </row>
    <row r="307" s="22" customFormat="1" customHeight="1" spans="1:3">
      <c r="A307" s="98">
        <v>10113</v>
      </c>
      <c r="B307" s="129" t="s">
        <v>398</v>
      </c>
      <c r="C307" s="101">
        <f>SUM(C308:C315)</f>
        <v>3287</v>
      </c>
    </row>
    <row r="308" s="22" customFormat="1" customHeight="1" spans="1:3">
      <c r="A308" s="98">
        <v>1011301</v>
      </c>
      <c r="B308" s="129" t="s">
        <v>399</v>
      </c>
      <c r="C308" s="101"/>
    </row>
    <row r="309" s="22" customFormat="1" customHeight="1" spans="1:3">
      <c r="A309" s="98">
        <v>1011302</v>
      </c>
      <c r="B309" s="129" t="s">
        <v>400</v>
      </c>
      <c r="C309" s="101">
        <v>50</v>
      </c>
    </row>
    <row r="310" s="22" customFormat="1" customHeight="1" spans="1:3">
      <c r="A310" s="98">
        <v>1011303</v>
      </c>
      <c r="B310" s="129" t="s">
        <v>401</v>
      </c>
      <c r="C310" s="101">
        <v>1734</v>
      </c>
    </row>
    <row r="311" s="22" customFormat="1" customHeight="1" spans="1:3">
      <c r="A311" s="98">
        <v>1011304</v>
      </c>
      <c r="B311" s="129" t="s">
        <v>402</v>
      </c>
      <c r="C311" s="101"/>
    </row>
    <row r="312" s="22" customFormat="1" customHeight="1" spans="1:3">
      <c r="A312" s="98">
        <v>1011305</v>
      </c>
      <c r="B312" s="129" t="s">
        <v>403</v>
      </c>
      <c r="C312" s="101"/>
    </row>
    <row r="313" s="22" customFormat="1" customHeight="1" spans="1:3">
      <c r="A313" s="98">
        <v>1011306</v>
      </c>
      <c r="B313" s="129" t="s">
        <v>404</v>
      </c>
      <c r="C313" s="101">
        <v>734</v>
      </c>
    </row>
    <row r="314" s="22" customFormat="1" customHeight="1" spans="1:3">
      <c r="A314" s="98">
        <v>1011319</v>
      </c>
      <c r="B314" s="129" t="s">
        <v>405</v>
      </c>
      <c r="C314" s="101">
        <v>768</v>
      </c>
    </row>
    <row r="315" s="22" customFormat="1" customHeight="1" spans="1:3">
      <c r="A315" s="98">
        <v>1011320</v>
      </c>
      <c r="B315" s="129" t="s">
        <v>406</v>
      </c>
      <c r="C315" s="101">
        <v>1</v>
      </c>
    </row>
    <row r="316" s="22" customFormat="1" customHeight="1" spans="1:3">
      <c r="A316" s="98">
        <v>10114</v>
      </c>
      <c r="B316" s="129" t="s">
        <v>407</v>
      </c>
      <c r="C316" s="101">
        <f>SUM(C317:C318)</f>
        <v>1156</v>
      </c>
    </row>
    <row r="317" s="22" customFormat="1" customHeight="1" spans="1:3">
      <c r="A317" s="98">
        <v>1011401</v>
      </c>
      <c r="B317" s="129" t="s">
        <v>408</v>
      </c>
      <c r="C317" s="101">
        <v>1156</v>
      </c>
    </row>
    <row r="318" s="22" customFormat="1" customHeight="1" spans="1:3">
      <c r="A318" s="98">
        <v>1011420</v>
      </c>
      <c r="B318" s="129" t="s">
        <v>409</v>
      </c>
      <c r="C318" s="101"/>
    </row>
    <row r="319" s="22" customFormat="1" customHeight="1" spans="1:3">
      <c r="A319" s="98">
        <v>10115</v>
      </c>
      <c r="B319" s="129" t="s">
        <v>410</v>
      </c>
      <c r="C319" s="101">
        <f>SUM(C320:C321)</f>
        <v>0</v>
      </c>
    </row>
    <row r="320" s="22" customFormat="1" customHeight="1" spans="1:3">
      <c r="A320" s="98">
        <v>1011501</v>
      </c>
      <c r="B320" s="129" t="s">
        <v>411</v>
      </c>
      <c r="C320" s="101"/>
    </row>
    <row r="321" s="22" customFormat="1" customHeight="1" spans="1:3">
      <c r="A321" s="98">
        <v>1011520</v>
      </c>
      <c r="B321" s="129" t="s">
        <v>412</v>
      </c>
      <c r="C321" s="101"/>
    </row>
    <row r="322" s="22" customFormat="1" customHeight="1" spans="1:3">
      <c r="A322" s="98">
        <v>10116</v>
      </c>
      <c r="B322" s="129" t="s">
        <v>413</v>
      </c>
      <c r="C322" s="101">
        <f>SUM(C323:C324)</f>
        <v>0</v>
      </c>
    </row>
    <row r="323" s="22" customFormat="1" customHeight="1" spans="1:3">
      <c r="A323" s="98">
        <v>1011601</v>
      </c>
      <c r="B323" s="129" t="s">
        <v>414</v>
      </c>
      <c r="C323" s="101"/>
    </row>
    <row r="324" s="22" customFormat="1" customHeight="1" spans="1:3">
      <c r="A324" s="98">
        <v>1011620</v>
      </c>
      <c r="B324" s="129" t="s">
        <v>415</v>
      </c>
      <c r="C324" s="101"/>
    </row>
    <row r="325" s="22" customFormat="1" customHeight="1" spans="1:3">
      <c r="A325" s="98">
        <v>10117</v>
      </c>
      <c r="B325" s="129" t="s">
        <v>416</v>
      </c>
      <c r="C325" s="101">
        <f>SUM(C326,C330,C335:C336)</f>
        <v>0</v>
      </c>
    </row>
    <row r="326" s="22" customFormat="1" customHeight="1" spans="1:3">
      <c r="A326" s="98">
        <v>1011701</v>
      </c>
      <c r="B326" s="129" t="s">
        <v>417</v>
      </c>
      <c r="C326" s="101">
        <f>SUM(C327:C329)</f>
        <v>0</v>
      </c>
    </row>
    <row r="327" s="22" customFormat="1" customHeight="1" spans="1:3">
      <c r="A327" s="98">
        <v>101170101</v>
      </c>
      <c r="B327" s="98" t="s">
        <v>418</v>
      </c>
      <c r="C327" s="101"/>
    </row>
    <row r="328" s="22" customFormat="1" customHeight="1" spans="1:3">
      <c r="A328" s="98">
        <v>101170102</v>
      </c>
      <c r="B328" s="98" t="s">
        <v>419</v>
      </c>
      <c r="C328" s="101"/>
    </row>
    <row r="329" s="22" customFormat="1" customHeight="1" spans="1:3">
      <c r="A329" s="98">
        <v>101170103</v>
      </c>
      <c r="B329" s="98" t="s">
        <v>420</v>
      </c>
      <c r="C329" s="101"/>
    </row>
    <row r="330" s="22" customFormat="1" customHeight="1" spans="1:3">
      <c r="A330" s="98">
        <v>1011703</v>
      </c>
      <c r="B330" s="129" t="s">
        <v>421</v>
      </c>
      <c r="C330" s="101">
        <f>SUM(C331:C334)</f>
        <v>0</v>
      </c>
    </row>
    <row r="331" s="22" customFormat="1" customHeight="1" spans="1:3">
      <c r="A331" s="98">
        <v>101170301</v>
      </c>
      <c r="B331" s="98" t="s">
        <v>422</v>
      </c>
      <c r="C331" s="101"/>
    </row>
    <row r="332" s="22" customFormat="1" customHeight="1" spans="1:3">
      <c r="A332" s="98">
        <v>101170302</v>
      </c>
      <c r="B332" s="98" t="s">
        <v>423</v>
      </c>
      <c r="C332" s="101"/>
    </row>
    <row r="333" s="22" customFormat="1" customHeight="1" spans="1:3">
      <c r="A333" s="98">
        <v>101170303</v>
      </c>
      <c r="B333" s="98" t="s">
        <v>424</v>
      </c>
      <c r="C333" s="101"/>
    </row>
    <row r="334" s="22" customFormat="1" customHeight="1" spans="1:3">
      <c r="A334" s="98">
        <v>101170304</v>
      </c>
      <c r="B334" s="98" t="s">
        <v>425</v>
      </c>
      <c r="C334" s="101"/>
    </row>
    <row r="335" s="22" customFormat="1" customHeight="1" spans="1:3">
      <c r="A335" s="98">
        <v>1011720</v>
      </c>
      <c r="B335" s="129" t="s">
        <v>426</v>
      </c>
      <c r="C335" s="101"/>
    </row>
    <row r="336" s="22" customFormat="1" customHeight="1" spans="1:3">
      <c r="A336" s="98">
        <v>1011721</v>
      </c>
      <c r="B336" s="129" t="s">
        <v>427</v>
      </c>
      <c r="C336" s="101"/>
    </row>
    <row r="337" s="22" customFormat="1" customHeight="1" spans="1:3">
      <c r="A337" s="98">
        <v>10118</v>
      </c>
      <c r="B337" s="129" t="s">
        <v>428</v>
      </c>
      <c r="C337" s="101">
        <f>SUM(C338:C340)</f>
        <v>15202</v>
      </c>
    </row>
    <row r="338" s="22" customFormat="1" customHeight="1" spans="1:3">
      <c r="A338" s="98">
        <v>1011801</v>
      </c>
      <c r="B338" s="129" t="s">
        <v>429</v>
      </c>
      <c r="C338" s="101">
        <v>15202</v>
      </c>
    </row>
    <row r="339" s="22" customFormat="1" customHeight="1" spans="1:3">
      <c r="A339" s="98">
        <v>1011802</v>
      </c>
      <c r="B339" s="129" t="s">
        <v>430</v>
      </c>
      <c r="C339" s="101"/>
    </row>
    <row r="340" s="22" customFormat="1" customHeight="1" spans="1:3">
      <c r="A340" s="98">
        <v>1011820</v>
      </c>
      <c r="B340" s="129" t="s">
        <v>431</v>
      </c>
      <c r="C340" s="101"/>
    </row>
    <row r="341" s="22" customFormat="1" customHeight="1" spans="1:3">
      <c r="A341" s="98">
        <v>10119</v>
      </c>
      <c r="B341" s="129" t="s">
        <v>432</v>
      </c>
      <c r="C341" s="101">
        <f>SUM(C342:C343)</f>
        <v>9435</v>
      </c>
    </row>
    <row r="342" s="22" customFormat="1" customHeight="1" spans="1:3">
      <c r="A342" s="98">
        <v>1011901</v>
      </c>
      <c r="B342" s="129" t="s">
        <v>433</v>
      </c>
      <c r="C342" s="101">
        <v>9435</v>
      </c>
    </row>
    <row r="343" s="22" customFormat="1" customHeight="1" spans="1:3">
      <c r="A343" s="98">
        <v>1011920</v>
      </c>
      <c r="B343" s="129" t="s">
        <v>434</v>
      </c>
      <c r="C343" s="101"/>
    </row>
    <row r="344" s="22" customFormat="1" customHeight="1" spans="1:3">
      <c r="A344" s="98">
        <v>10120</v>
      </c>
      <c r="B344" s="129" t="s">
        <v>435</v>
      </c>
      <c r="C344" s="101">
        <f>SUM(C345:C346)</f>
        <v>4849</v>
      </c>
    </row>
    <row r="345" s="22" customFormat="1" customHeight="1" spans="1:3">
      <c r="A345" s="98">
        <v>1012001</v>
      </c>
      <c r="B345" s="129" t="s">
        <v>436</v>
      </c>
      <c r="C345" s="101">
        <v>4849</v>
      </c>
    </row>
    <row r="346" s="22" customFormat="1" customHeight="1" spans="1:3">
      <c r="A346" s="98">
        <v>1012020</v>
      </c>
      <c r="B346" s="129" t="s">
        <v>437</v>
      </c>
      <c r="C346" s="101"/>
    </row>
    <row r="347" s="22" customFormat="1" customHeight="1" spans="1:3">
      <c r="A347" s="98">
        <v>10121</v>
      </c>
      <c r="B347" s="129" t="s">
        <v>438</v>
      </c>
      <c r="C347" s="101">
        <f>SUM(C348:C349)</f>
        <v>27</v>
      </c>
    </row>
    <row r="348" s="22" customFormat="1" customHeight="1" spans="1:3">
      <c r="A348" s="98">
        <v>1012101</v>
      </c>
      <c r="B348" s="129" t="s">
        <v>439</v>
      </c>
      <c r="C348" s="101">
        <v>27</v>
      </c>
    </row>
    <row r="349" s="22" customFormat="1" customHeight="1" spans="1:3">
      <c r="A349" s="98">
        <v>1012120</v>
      </c>
      <c r="B349" s="129" t="s">
        <v>440</v>
      </c>
      <c r="C349" s="101"/>
    </row>
    <row r="350" s="22" customFormat="1" customHeight="1" spans="1:3">
      <c r="A350" s="98">
        <v>10199</v>
      </c>
      <c r="B350" s="129" t="s">
        <v>441</v>
      </c>
      <c r="C350" s="101">
        <f>SUM(C351:C352)</f>
        <v>0</v>
      </c>
    </row>
    <row r="351" s="22" customFormat="1" customHeight="1" spans="1:3">
      <c r="A351" s="98">
        <v>1019901</v>
      </c>
      <c r="B351" s="129" t="s">
        <v>442</v>
      </c>
      <c r="C351" s="101"/>
    </row>
    <row r="352" s="22" customFormat="1" customHeight="1" spans="1:3">
      <c r="A352" s="98">
        <v>1019920</v>
      </c>
      <c r="B352" s="129" t="s">
        <v>443</v>
      </c>
      <c r="C352" s="101"/>
    </row>
    <row r="353" s="22" customFormat="1" customHeight="1" spans="1:3">
      <c r="A353" s="98">
        <v>103</v>
      </c>
      <c r="B353" s="129" t="s">
        <v>444</v>
      </c>
      <c r="C353" s="101">
        <f>SUM(C354,C382,C576,C616,C635,C686,C689,C695)</f>
        <v>23243</v>
      </c>
    </row>
    <row r="354" s="22" customFormat="1" customHeight="1" spans="1:3">
      <c r="A354" s="98">
        <v>10302</v>
      </c>
      <c r="B354" s="129" t="s">
        <v>445</v>
      </c>
      <c r="C354" s="101">
        <f>SUM(C355,C364:C367,C370:C379)</f>
        <v>3025</v>
      </c>
    </row>
    <row r="355" s="22" customFormat="1" customHeight="1" spans="1:3">
      <c r="A355" s="98">
        <v>1030203</v>
      </c>
      <c r="B355" s="129" t="s">
        <v>446</v>
      </c>
      <c r="C355" s="101">
        <f>SUM(C356:C363)</f>
        <v>578</v>
      </c>
    </row>
    <row r="356" s="22" customFormat="1" customHeight="1" spans="1:3">
      <c r="A356" s="98">
        <v>103020301</v>
      </c>
      <c r="B356" s="98" t="s">
        <v>447</v>
      </c>
      <c r="C356" s="101">
        <v>578</v>
      </c>
    </row>
    <row r="357" s="22" customFormat="1" customHeight="1" spans="1:3">
      <c r="A357" s="98">
        <v>103020302</v>
      </c>
      <c r="B357" s="98" t="s">
        <v>448</v>
      </c>
      <c r="C357" s="101"/>
    </row>
    <row r="358" s="22" customFormat="1" customHeight="1" spans="1:3">
      <c r="A358" s="98">
        <v>103020303</v>
      </c>
      <c r="B358" s="98" t="s">
        <v>449</v>
      </c>
      <c r="C358" s="101"/>
    </row>
    <row r="359" s="22" customFormat="1" customHeight="1" spans="1:3">
      <c r="A359" s="98">
        <v>103020304</v>
      </c>
      <c r="B359" s="98" t="s">
        <v>450</v>
      </c>
      <c r="C359" s="101"/>
    </row>
    <row r="360" s="22" customFormat="1" customHeight="1" spans="1:3">
      <c r="A360" s="98">
        <v>103020305</v>
      </c>
      <c r="B360" s="98" t="s">
        <v>451</v>
      </c>
      <c r="C360" s="101"/>
    </row>
    <row r="361" s="22" customFormat="1" customHeight="1" spans="1:3">
      <c r="A361" s="98">
        <v>103020306</v>
      </c>
      <c r="B361" s="98" t="s">
        <v>452</v>
      </c>
      <c r="C361" s="101"/>
    </row>
    <row r="362" s="22" customFormat="1" customHeight="1" spans="1:3">
      <c r="A362" s="98">
        <v>103020307</v>
      </c>
      <c r="B362" s="98" t="s">
        <v>453</v>
      </c>
      <c r="C362" s="101"/>
    </row>
    <row r="363" s="22" customFormat="1" customHeight="1" spans="1:3">
      <c r="A363" s="98">
        <v>103020399</v>
      </c>
      <c r="B363" s="98" t="s">
        <v>454</v>
      </c>
      <c r="C363" s="101"/>
    </row>
    <row r="364" s="22" customFormat="1" customHeight="1" spans="1:3">
      <c r="A364" s="98">
        <v>1030205</v>
      </c>
      <c r="B364" s="129" t="s">
        <v>455</v>
      </c>
      <c r="C364" s="101"/>
    </row>
    <row r="365" s="22" customFormat="1" customHeight="1" spans="1:3">
      <c r="A365" s="98">
        <v>1030210</v>
      </c>
      <c r="B365" s="129" t="s">
        <v>456</v>
      </c>
      <c r="C365" s="101"/>
    </row>
    <row r="366" s="22" customFormat="1" customHeight="1" spans="1:3">
      <c r="A366" s="98">
        <v>1030212</v>
      </c>
      <c r="B366" s="129" t="s">
        <v>457</v>
      </c>
      <c r="C366" s="101"/>
    </row>
    <row r="367" s="22" customFormat="1" customHeight="1" spans="1:3">
      <c r="A367" s="98">
        <v>1030216</v>
      </c>
      <c r="B367" s="129" t="s">
        <v>458</v>
      </c>
      <c r="C367" s="101">
        <f>SUM(C368:C369)</f>
        <v>385</v>
      </c>
    </row>
    <row r="368" s="22" customFormat="1" customHeight="1" spans="1:3">
      <c r="A368" s="98">
        <v>103021601</v>
      </c>
      <c r="B368" s="98" t="s">
        <v>459</v>
      </c>
      <c r="C368" s="101">
        <v>385</v>
      </c>
    </row>
    <row r="369" s="22" customFormat="1" customHeight="1" spans="1:3">
      <c r="A369" s="98">
        <v>103021699</v>
      </c>
      <c r="B369" s="98" t="s">
        <v>460</v>
      </c>
      <c r="C369" s="101"/>
    </row>
    <row r="370" s="22" customFormat="1" customHeight="1" spans="1:3">
      <c r="A370" s="98">
        <v>1030217</v>
      </c>
      <c r="B370" s="129" t="s">
        <v>461</v>
      </c>
      <c r="C370" s="101"/>
    </row>
    <row r="371" s="22" customFormat="1" customHeight="1" spans="1:3">
      <c r="A371" s="98">
        <v>1030218</v>
      </c>
      <c r="B371" s="129" t="s">
        <v>462</v>
      </c>
      <c r="C371" s="101">
        <v>490</v>
      </c>
    </row>
    <row r="372" s="22" customFormat="1" customHeight="1" spans="1:3">
      <c r="A372" s="98">
        <v>1030219</v>
      </c>
      <c r="B372" s="129" t="s">
        <v>463</v>
      </c>
      <c r="C372" s="101"/>
    </row>
    <row r="373" s="22" customFormat="1" customHeight="1" spans="1:3">
      <c r="A373" s="98">
        <v>1030220</v>
      </c>
      <c r="B373" s="129" t="s">
        <v>464</v>
      </c>
      <c r="C373" s="101"/>
    </row>
    <row r="374" s="22" customFormat="1" customHeight="1" spans="1:3">
      <c r="A374" s="98">
        <v>1030222</v>
      </c>
      <c r="B374" s="129" t="s">
        <v>465</v>
      </c>
      <c r="C374" s="101">
        <v>1065</v>
      </c>
    </row>
    <row r="375" s="22" customFormat="1" customHeight="1" spans="1:3">
      <c r="A375" s="98">
        <v>1030223</v>
      </c>
      <c r="B375" s="129" t="s">
        <v>466</v>
      </c>
      <c r="C375" s="101">
        <v>507</v>
      </c>
    </row>
    <row r="376" s="22" customFormat="1" customHeight="1" spans="1:3">
      <c r="A376" s="98">
        <v>1030224</v>
      </c>
      <c r="B376" s="129" t="s">
        <v>467</v>
      </c>
      <c r="C376" s="101"/>
    </row>
    <row r="377" s="22" customFormat="1" customHeight="1" spans="1:3">
      <c r="A377" s="98">
        <v>1030225</v>
      </c>
      <c r="B377" s="129" t="s">
        <v>468</v>
      </c>
      <c r="C377" s="101"/>
    </row>
    <row r="378" s="22" customFormat="1" customHeight="1" spans="1:3">
      <c r="A378" s="98">
        <v>1030226</v>
      </c>
      <c r="B378" s="129" t="s">
        <v>469</v>
      </c>
      <c r="C378" s="101"/>
    </row>
    <row r="379" s="22" customFormat="1" customHeight="1" spans="1:3">
      <c r="A379" s="98">
        <v>1030299</v>
      </c>
      <c r="B379" s="129" t="s">
        <v>470</v>
      </c>
      <c r="C379" s="101">
        <f>C380+C381</f>
        <v>0</v>
      </c>
    </row>
    <row r="380" s="22" customFormat="1" customHeight="1" spans="1:3">
      <c r="A380" s="98">
        <v>103029901</v>
      </c>
      <c r="B380" s="98" t="s">
        <v>471</v>
      </c>
      <c r="C380" s="101"/>
    </row>
    <row r="381" s="22" customFormat="1" customHeight="1" spans="1:3">
      <c r="A381" s="98">
        <v>103029999</v>
      </c>
      <c r="B381" s="98" t="s">
        <v>472</v>
      </c>
      <c r="C381" s="101"/>
    </row>
    <row r="382" s="22" customFormat="1" customHeight="1" spans="1:3">
      <c r="A382" s="98">
        <v>10304</v>
      </c>
      <c r="B382" s="129" t="s">
        <v>473</v>
      </c>
      <c r="C382" s="101">
        <f>C383+C399+C402+C405+C410+C412+C415+C417+C419+C422+C425+C427+C429+C440+C443+C447+C449+C451+C453+C456+C461+C464+C469+C473+C475+C478+C484+C489+C495+C499+C502+C509+C514+C521+C524+C528+C537+C541+C545+C549+C554+C558+C561+C563+C565+C567+C570+C573</f>
        <v>2168</v>
      </c>
    </row>
    <row r="383" s="22" customFormat="1" customHeight="1" spans="1:3">
      <c r="A383" s="98">
        <v>1030401</v>
      </c>
      <c r="B383" s="129" t="s">
        <v>474</v>
      </c>
      <c r="C383" s="101">
        <f>SUM(C384:C398)</f>
        <v>180</v>
      </c>
    </row>
    <row r="384" s="22" customFormat="1" customHeight="1" spans="1:3">
      <c r="A384" s="98">
        <v>103040101</v>
      </c>
      <c r="B384" s="98" t="s">
        <v>475</v>
      </c>
      <c r="C384" s="101"/>
    </row>
    <row r="385" s="22" customFormat="1" customHeight="1" spans="1:3">
      <c r="A385" s="98">
        <v>103040102</v>
      </c>
      <c r="B385" s="98" t="s">
        <v>476</v>
      </c>
      <c r="C385" s="101"/>
    </row>
    <row r="386" s="22" customFormat="1" customHeight="1" spans="1:3">
      <c r="A386" s="98">
        <v>103040103</v>
      </c>
      <c r="B386" s="98" t="s">
        <v>477</v>
      </c>
      <c r="C386" s="101"/>
    </row>
    <row r="387" s="22" customFormat="1" customHeight="1" spans="1:3">
      <c r="A387" s="98">
        <v>103040104</v>
      </c>
      <c r="B387" s="98" t="s">
        <v>478</v>
      </c>
      <c r="C387" s="101"/>
    </row>
    <row r="388" s="22" customFormat="1" customHeight="1" spans="1:3">
      <c r="A388" s="98">
        <v>103040109</v>
      </c>
      <c r="B388" s="98" t="s">
        <v>479</v>
      </c>
      <c r="C388" s="101"/>
    </row>
    <row r="389" s="22" customFormat="1" customHeight="1" spans="1:3">
      <c r="A389" s="98">
        <v>103040110</v>
      </c>
      <c r="B389" s="98" t="s">
        <v>480</v>
      </c>
      <c r="C389" s="101"/>
    </row>
    <row r="390" s="22" customFormat="1" customHeight="1" spans="1:3">
      <c r="A390" s="98">
        <v>103040111</v>
      </c>
      <c r="B390" s="98" t="s">
        <v>481</v>
      </c>
      <c r="C390" s="101">
        <v>99</v>
      </c>
    </row>
    <row r="391" s="22" customFormat="1" customHeight="1" spans="1:3">
      <c r="A391" s="98">
        <v>103040112</v>
      </c>
      <c r="B391" s="98" t="s">
        <v>482</v>
      </c>
      <c r="C391" s="101">
        <v>12</v>
      </c>
    </row>
    <row r="392" s="22" customFormat="1" customHeight="1" spans="1:3">
      <c r="A392" s="98">
        <v>103040113</v>
      </c>
      <c r="B392" s="98" t="s">
        <v>483</v>
      </c>
      <c r="C392" s="101">
        <v>9</v>
      </c>
    </row>
    <row r="393" s="22" customFormat="1" customHeight="1" spans="1:3">
      <c r="A393" s="98">
        <v>103040116</v>
      </c>
      <c r="B393" s="98" t="s">
        <v>484</v>
      </c>
      <c r="C393" s="101">
        <v>12</v>
      </c>
    </row>
    <row r="394" s="22" customFormat="1" customHeight="1" spans="1:3">
      <c r="A394" s="98">
        <v>103040117</v>
      </c>
      <c r="B394" s="98" t="s">
        <v>485</v>
      </c>
      <c r="C394" s="101">
        <v>48</v>
      </c>
    </row>
    <row r="395" s="22" customFormat="1" customHeight="1" spans="1:3">
      <c r="A395" s="98">
        <v>103040120</v>
      </c>
      <c r="B395" s="98" t="s">
        <v>486</v>
      </c>
      <c r="C395" s="101"/>
    </row>
    <row r="396" s="22" customFormat="1" customHeight="1" spans="1:3">
      <c r="A396" s="98">
        <v>103040121</v>
      </c>
      <c r="B396" s="98" t="s">
        <v>487</v>
      </c>
      <c r="C396" s="101"/>
    </row>
    <row r="397" s="22" customFormat="1" customHeight="1" spans="1:3">
      <c r="A397" s="98">
        <v>103040122</v>
      </c>
      <c r="B397" s="98" t="s">
        <v>488</v>
      </c>
      <c r="C397" s="101"/>
    </row>
    <row r="398" s="22" customFormat="1" customHeight="1" spans="1:3">
      <c r="A398" s="98">
        <v>103040150</v>
      </c>
      <c r="B398" s="98" t="s">
        <v>489</v>
      </c>
      <c r="C398" s="101"/>
    </row>
    <row r="399" s="22" customFormat="1" customHeight="1" spans="1:3">
      <c r="A399" s="98">
        <v>1030402</v>
      </c>
      <c r="B399" s="129" t="s">
        <v>490</v>
      </c>
      <c r="C399" s="101">
        <f>SUM(C400:C401)</f>
        <v>0</v>
      </c>
    </row>
    <row r="400" s="22" customFormat="1" customHeight="1" spans="1:3">
      <c r="A400" s="98">
        <v>103040201</v>
      </c>
      <c r="B400" s="98" t="s">
        <v>491</v>
      </c>
      <c r="C400" s="101"/>
    </row>
    <row r="401" s="22" customFormat="1" customHeight="1" spans="1:3">
      <c r="A401" s="98">
        <v>103040250</v>
      </c>
      <c r="B401" s="98" t="s">
        <v>492</v>
      </c>
      <c r="C401" s="101"/>
    </row>
    <row r="402" s="22" customFormat="1" customHeight="1" spans="1:3">
      <c r="A402" s="98">
        <v>1030403</v>
      </c>
      <c r="B402" s="129" t="s">
        <v>493</v>
      </c>
      <c r="C402" s="101">
        <f>SUM(C403:C404)</f>
        <v>0</v>
      </c>
    </row>
    <row r="403" s="22" customFormat="1" customHeight="1" spans="1:3">
      <c r="A403" s="98">
        <v>103040305</v>
      </c>
      <c r="B403" s="98" t="s">
        <v>494</v>
      </c>
      <c r="C403" s="101"/>
    </row>
    <row r="404" s="22" customFormat="1" customHeight="1" spans="1:3">
      <c r="A404" s="98">
        <v>103040350</v>
      </c>
      <c r="B404" s="98" t="s">
        <v>495</v>
      </c>
      <c r="C404" s="101"/>
    </row>
    <row r="405" s="22" customFormat="1" customHeight="1" spans="1:3">
      <c r="A405" s="98">
        <v>1030404</v>
      </c>
      <c r="B405" s="129" t="s">
        <v>496</v>
      </c>
      <c r="C405" s="101">
        <f>SUM(C406:C409)</f>
        <v>0</v>
      </c>
    </row>
    <row r="406" s="22" customFormat="1" customHeight="1" spans="1:3">
      <c r="A406" s="98">
        <v>103040402</v>
      </c>
      <c r="B406" s="98" t="s">
        <v>497</v>
      </c>
      <c r="C406" s="101"/>
    </row>
    <row r="407" s="22" customFormat="1" customHeight="1" spans="1:3">
      <c r="A407" s="98">
        <v>103040403</v>
      </c>
      <c r="B407" s="98" t="s">
        <v>498</v>
      </c>
      <c r="C407" s="101"/>
    </row>
    <row r="408" s="22" customFormat="1" customHeight="1" spans="1:3">
      <c r="A408" s="98">
        <v>103040404</v>
      </c>
      <c r="B408" s="98" t="s">
        <v>499</v>
      </c>
      <c r="C408" s="101"/>
    </row>
    <row r="409" s="22" customFormat="1" customHeight="1" spans="1:3">
      <c r="A409" s="98">
        <v>103040450</v>
      </c>
      <c r="B409" s="98" t="s">
        <v>500</v>
      </c>
      <c r="C409" s="101"/>
    </row>
    <row r="410" s="22" customFormat="1" customHeight="1" spans="1:3">
      <c r="A410" s="98">
        <v>1030406</v>
      </c>
      <c r="B410" s="129" t="s">
        <v>501</v>
      </c>
      <c r="C410" s="101">
        <f>C411</f>
        <v>0</v>
      </c>
    </row>
    <row r="411" s="22" customFormat="1" customHeight="1" spans="1:3">
      <c r="A411" s="98">
        <v>103040650</v>
      </c>
      <c r="B411" s="98" t="s">
        <v>502</v>
      </c>
      <c r="C411" s="101"/>
    </row>
    <row r="412" s="22" customFormat="1" customHeight="1" spans="1:3">
      <c r="A412" s="98">
        <v>1030407</v>
      </c>
      <c r="B412" s="129" t="s">
        <v>503</v>
      </c>
      <c r="C412" s="101">
        <f>SUM(C413:C414)</f>
        <v>0</v>
      </c>
    </row>
    <row r="413" s="22" customFormat="1" customHeight="1" spans="1:3">
      <c r="A413" s="98">
        <v>103040702</v>
      </c>
      <c r="B413" s="98" t="s">
        <v>504</v>
      </c>
      <c r="C413" s="101"/>
    </row>
    <row r="414" s="22" customFormat="1" customHeight="1" spans="1:3">
      <c r="A414" s="98">
        <v>103040750</v>
      </c>
      <c r="B414" s="98" t="s">
        <v>505</v>
      </c>
      <c r="C414" s="101"/>
    </row>
    <row r="415" s="22" customFormat="1" customHeight="1" spans="1:3">
      <c r="A415" s="98">
        <v>1030408</v>
      </c>
      <c r="B415" s="129" t="s">
        <v>506</v>
      </c>
      <c r="C415" s="101">
        <f>C416</f>
        <v>0</v>
      </c>
    </row>
    <row r="416" s="22" customFormat="1" customHeight="1" spans="1:3">
      <c r="A416" s="98">
        <v>103040850</v>
      </c>
      <c r="B416" s="98" t="s">
        <v>507</v>
      </c>
      <c r="C416" s="101"/>
    </row>
    <row r="417" s="22" customFormat="1" customHeight="1" spans="1:3">
      <c r="A417" s="98">
        <v>1030409</v>
      </c>
      <c r="B417" s="129" t="s">
        <v>508</v>
      </c>
      <c r="C417" s="101">
        <f>C418</f>
        <v>0</v>
      </c>
    </row>
    <row r="418" s="22" customFormat="1" customHeight="1" spans="1:3">
      <c r="A418" s="98">
        <v>103040950</v>
      </c>
      <c r="B418" s="98" t="s">
        <v>509</v>
      </c>
      <c r="C418" s="101"/>
    </row>
    <row r="419" s="22" customFormat="1" customHeight="1" spans="1:3">
      <c r="A419" s="98">
        <v>1030410</v>
      </c>
      <c r="B419" s="129" t="s">
        <v>510</v>
      </c>
      <c r="C419" s="101">
        <f>SUM(C420:C421)</f>
        <v>0</v>
      </c>
    </row>
    <row r="420" s="22" customFormat="1" customHeight="1" spans="1:3">
      <c r="A420" s="98">
        <v>103041001</v>
      </c>
      <c r="B420" s="98" t="s">
        <v>504</v>
      </c>
      <c r="C420" s="101"/>
    </row>
    <row r="421" s="22" customFormat="1" customHeight="1" spans="1:3">
      <c r="A421" s="98">
        <v>103041050</v>
      </c>
      <c r="B421" s="98" t="s">
        <v>511</v>
      </c>
      <c r="C421" s="101"/>
    </row>
    <row r="422" s="22" customFormat="1" customHeight="1" spans="1:3">
      <c r="A422" s="98">
        <v>1030413</v>
      </c>
      <c r="B422" s="129" t="s">
        <v>512</v>
      </c>
      <c r="C422" s="101">
        <f>SUM(C423:C424)</f>
        <v>0</v>
      </c>
    </row>
    <row r="423" s="22" customFormat="1" customHeight="1" spans="1:3">
      <c r="A423" s="98">
        <v>103041303</v>
      </c>
      <c r="B423" s="98" t="s">
        <v>513</v>
      </c>
      <c r="C423" s="101"/>
    </row>
    <row r="424" s="22" customFormat="1" customHeight="1" spans="1:3">
      <c r="A424" s="98">
        <v>103041350</v>
      </c>
      <c r="B424" s="98" t="s">
        <v>514</v>
      </c>
      <c r="C424" s="101"/>
    </row>
    <row r="425" s="22" customFormat="1" customHeight="1" spans="1:3">
      <c r="A425" s="98">
        <v>1030414</v>
      </c>
      <c r="B425" s="129" t="s">
        <v>515</v>
      </c>
      <c r="C425" s="101">
        <f>C426</f>
        <v>0</v>
      </c>
    </row>
    <row r="426" s="22" customFormat="1" customHeight="1" spans="1:3">
      <c r="A426" s="98">
        <v>103041450</v>
      </c>
      <c r="B426" s="98" t="s">
        <v>516</v>
      </c>
      <c r="C426" s="101"/>
    </row>
    <row r="427" s="22" customFormat="1" customHeight="1" spans="1:3">
      <c r="A427" s="98">
        <v>1030415</v>
      </c>
      <c r="B427" s="129" t="s">
        <v>517</v>
      </c>
      <c r="C427" s="101">
        <f>C428</f>
        <v>0</v>
      </c>
    </row>
    <row r="428" s="22" customFormat="1" customHeight="1" spans="1:3">
      <c r="A428" s="98">
        <v>103041550</v>
      </c>
      <c r="B428" s="98" t="s">
        <v>518</v>
      </c>
      <c r="C428" s="101"/>
    </row>
    <row r="429" s="22" customFormat="1" customHeight="1" spans="1:3">
      <c r="A429" s="98">
        <v>1030416</v>
      </c>
      <c r="B429" s="129" t="s">
        <v>519</v>
      </c>
      <c r="C429" s="101">
        <f>SUM(C430:C439)</f>
        <v>0</v>
      </c>
    </row>
    <row r="430" s="22" customFormat="1" customHeight="1" spans="1:3">
      <c r="A430" s="98">
        <v>103041601</v>
      </c>
      <c r="B430" s="98" t="s">
        <v>520</v>
      </c>
      <c r="C430" s="101"/>
    </row>
    <row r="431" s="22" customFormat="1" customHeight="1" spans="1:3">
      <c r="A431" s="98">
        <v>103041602</v>
      </c>
      <c r="B431" s="98" t="s">
        <v>521</v>
      </c>
      <c r="C431" s="101"/>
    </row>
    <row r="432" s="22" customFormat="1" customHeight="1" spans="1:3">
      <c r="A432" s="98">
        <v>103041603</v>
      </c>
      <c r="B432" s="98" t="s">
        <v>522</v>
      </c>
      <c r="C432" s="101"/>
    </row>
    <row r="433" s="22" customFormat="1" customHeight="1" spans="1:3">
      <c r="A433" s="98">
        <v>103041604</v>
      </c>
      <c r="B433" s="98" t="s">
        <v>523</v>
      </c>
      <c r="C433" s="101"/>
    </row>
    <row r="434" s="22" customFormat="1" customHeight="1" spans="1:3">
      <c r="A434" s="98">
        <v>103041605</v>
      </c>
      <c r="B434" s="98" t="s">
        <v>524</v>
      </c>
      <c r="C434" s="101"/>
    </row>
    <row r="435" s="22" customFormat="1" customHeight="1" spans="1:3">
      <c r="A435" s="98">
        <v>103041607</v>
      </c>
      <c r="B435" s="98" t="s">
        <v>525</v>
      </c>
      <c r="C435" s="101"/>
    </row>
    <row r="436" s="22" customFormat="1" customHeight="1" spans="1:3">
      <c r="A436" s="98">
        <v>103041608</v>
      </c>
      <c r="B436" s="98" t="s">
        <v>504</v>
      </c>
      <c r="C436" s="101"/>
    </row>
    <row r="437" s="22" customFormat="1" customHeight="1" spans="1:3">
      <c r="A437" s="98">
        <v>103041616</v>
      </c>
      <c r="B437" s="98" t="s">
        <v>526</v>
      </c>
      <c r="C437" s="101"/>
    </row>
    <row r="438" s="22" customFormat="1" customHeight="1" spans="1:3">
      <c r="A438" s="98">
        <v>103041617</v>
      </c>
      <c r="B438" s="98" t="s">
        <v>527</v>
      </c>
      <c r="C438" s="101"/>
    </row>
    <row r="439" s="22" customFormat="1" customHeight="1" spans="1:3">
      <c r="A439" s="98">
        <v>103041650</v>
      </c>
      <c r="B439" s="98" t="s">
        <v>528</v>
      </c>
      <c r="C439" s="101"/>
    </row>
    <row r="440" s="22" customFormat="1" customHeight="1" spans="1:3">
      <c r="A440" s="98">
        <v>1030417</v>
      </c>
      <c r="B440" s="129" t="s">
        <v>529</v>
      </c>
      <c r="C440" s="101">
        <f>SUM(C441:C442)</f>
        <v>0</v>
      </c>
    </row>
    <row r="441" s="22" customFormat="1" customHeight="1" spans="1:3">
      <c r="A441" s="98">
        <v>103041704</v>
      </c>
      <c r="B441" s="98" t="s">
        <v>504</v>
      </c>
      <c r="C441" s="101"/>
    </row>
    <row r="442" s="22" customFormat="1" customHeight="1" spans="1:3">
      <c r="A442" s="98">
        <v>103041750</v>
      </c>
      <c r="B442" s="98" t="s">
        <v>530</v>
      </c>
      <c r="C442" s="101"/>
    </row>
    <row r="443" s="22" customFormat="1" customHeight="1" spans="1:3">
      <c r="A443" s="98">
        <v>1030418</v>
      </c>
      <c r="B443" s="129" t="s">
        <v>531</v>
      </c>
      <c r="C443" s="101">
        <f>SUM(C444:C446)</f>
        <v>0</v>
      </c>
    </row>
    <row r="444" s="22" customFormat="1" customHeight="1" spans="1:3">
      <c r="A444" s="98">
        <v>103041801</v>
      </c>
      <c r="B444" s="98" t="s">
        <v>532</v>
      </c>
      <c r="C444" s="101"/>
    </row>
    <row r="445" s="22" customFormat="1" customHeight="1" spans="1:3">
      <c r="A445" s="98">
        <v>103041802</v>
      </c>
      <c r="B445" s="98" t="s">
        <v>533</v>
      </c>
      <c r="C445" s="101"/>
    </row>
    <row r="446" s="22" customFormat="1" customHeight="1" spans="1:3">
      <c r="A446" s="98">
        <v>103041850</v>
      </c>
      <c r="B446" s="98" t="s">
        <v>534</v>
      </c>
      <c r="C446" s="101"/>
    </row>
    <row r="447" s="22" customFormat="1" customHeight="1" spans="1:3">
      <c r="A447" s="98">
        <v>1030419</v>
      </c>
      <c r="B447" s="129" t="s">
        <v>535</v>
      </c>
      <c r="C447" s="101">
        <f t="shared" ref="C447:C451" si="0">C448</f>
        <v>0</v>
      </c>
    </row>
    <row r="448" s="22" customFormat="1" customHeight="1" spans="1:3">
      <c r="A448" s="98">
        <v>103041950</v>
      </c>
      <c r="B448" s="98" t="s">
        <v>536</v>
      </c>
      <c r="C448" s="101"/>
    </row>
    <row r="449" s="22" customFormat="1" customHeight="1" spans="1:3">
      <c r="A449" s="98">
        <v>1030420</v>
      </c>
      <c r="B449" s="129" t="s">
        <v>537</v>
      </c>
      <c r="C449" s="101">
        <f t="shared" si="0"/>
        <v>0</v>
      </c>
    </row>
    <row r="450" s="22" customFormat="1" customHeight="1" spans="1:3">
      <c r="A450" s="98">
        <v>103042050</v>
      </c>
      <c r="B450" s="98" t="s">
        <v>538</v>
      </c>
      <c r="C450" s="101"/>
    </row>
    <row r="451" s="22" customFormat="1" customHeight="1" spans="1:3">
      <c r="A451" s="98">
        <v>1030422</v>
      </c>
      <c r="B451" s="129" t="s">
        <v>539</v>
      </c>
      <c r="C451" s="101">
        <f t="shared" si="0"/>
        <v>0</v>
      </c>
    </row>
    <row r="452" s="22" customFormat="1" customHeight="1" spans="1:3">
      <c r="A452" s="98">
        <v>103042250</v>
      </c>
      <c r="B452" s="98" t="s">
        <v>540</v>
      </c>
      <c r="C452" s="101"/>
    </row>
    <row r="453" s="22" customFormat="1" customHeight="1" spans="1:3">
      <c r="A453" s="98">
        <v>1030424</v>
      </c>
      <c r="B453" s="129" t="s">
        <v>541</v>
      </c>
      <c r="C453" s="101">
        <f>SUM(C454:C455)</f>
        <v>381</v>
      </c>
    </row>
    <row r="454" s="22" customFormat="1" customHeight="1" spans="1:3">
      <c r="A454" s="98">
        <v>103042401</v>
      </c>
      <c r="B454" s="98" t="s">
        <v>542</v>
      </c>
      <c r="C454" s="101">
        <v>381</v>
      </c>
    </row>
    <row r="455" s="22" customFormat="1" customHeight="1" spans="1:3">
      <c r="A455" s="98">
        <v>103042450</v>
      </c>
      <c r="B455" s="98" t="s">
        <v>543</v>
      </c>
      <c r="C455" s="101"/>
    </row>
    <row r="456" s="22" customFormat="1" customHeight="1" spans="1:3">
      <c r="A456" s="98">
        <v>1030425</v>
      </c>
      <c r="B456" s="129" t="s">
        <v>544</v>
      </c>
      <c r="C456" s="101">
        <f>SUM(C457:C460)</f>
        <v>0</v>
      </c>
    </row>
    <row r="457" s="22" customFormat="1" customHeight="1" spans="1:3">
      <c r="A457" s="98">
        <v>103042502</v>
      </c>
      <c r="B457" s="98" t="s">
        <v>545</v>
      </c>
      <c r="C457" s="101"/>
    </row>
    <row r="458" s="22" customFormat="1" customHeight="1" spans="1:3">
      <c r="A458" s="98">
        <v>103042507</v>
      </c>
      <c r="B458" s="98" t="s">
        <v>546</v>
      </c>
      <c r="C458" s="101"/>
    </row>
    <row r="459" s="22" customFormat="1" customHeight="1" spans="1:3">
      <c r="A459" s="98">
        <v>103042508</v>
      </c>
      <c r="B459" s="98" t="s">
        <v>547</v>
      </c>
      <c r="C459" s="101"/>
    </row>
    <row r="460" s="22" customFormat="1" customHeight="1" spans="1:3">
      <c r="A460" s="98">
        <v>103042550</v>
      </c>
      <c r="B460" s="98" t="s">
        <v>548</v>
      </c>
      <c r="C460" s="101"/>
    </row>
    <row r="461" s="22" customFormat="1" customHeight="1" spans="1:3">
      <c r="A461" s="98">
        <v>1030426</v>
      </c>
      <c r="B461" s="129" t="s">
        <v>549</v>
      </c>
      <c r="C461" s="101">
        <f>SUM(C462:C463)</f>
        <v>0</v>
      </c>
    </row>
    <row r="462" s="22" customFormat="1" customHeight="1" spans="1:3">
      <c r="A462" s="98">
        <v>103042604</v>
      </c>
      <c r="B462" s="98" t="s">
        <v>550</v>
      </c>
      <c r="C462" s="101"/>
    </row>
    <row r="463" s="22" customFormat="1" customHeight="1" spans="1:3">
      <c r="A463" s="98">
        <v>103042650</v>
      </c>
      <c r="B463" s="98" t="s">
        <v>551</v>
      </c>
      <c r="C463" s="101"/>
    </row>
    <row r="464" s="22" customFormat="1" customHeight="1" spans="1:3">
      <c r="A464" s="98">
        <v>1030427</v>
      </c>
      <c r="B464" s="129" t="s">
        <v>552</v>
      </c>
      <c r="C464" s="101">
        <f>SUM(C465:C468)</f>
        <v>968</v>
      </c>
    </row>
    <row r="465" s="22" customFormat="1" customHeight="1" spans="1:3">
      <c r="A465" s="98">
        <v>103042707</v>
      </c>
      <c r="B465" s="98" t="s">
        <v>553</v>
      </c>
      <c r="C465" s="101"/>
    </row>
    <row r="466" s="22" customFormat="1" customHeight="1" spans="1:3">
      <c r="A466" s="98">
        <v>103042750</v>
      </c>
      <c r="B466" s="98" t="s">
        <v>554</v>
      </c>
      <c r="C466" s="101"/>
    </row>
    <row r="467" s="22" customFormat="1" customHeight="1" spans="1:3">
      <c r="A467" s="98">
        <v>103042751</v>
      </c>
      <c r="B467" s="98" t="s">
        <v>555</v>
      </c>
      <c r="C467" s="101">
        <v>968</v>
      </c>
    </row>
    <row r="468" s="22" customFormat="1" customHeight="1" spans="1:3">
      <c r="A468" s="98">
        <v>103042752</v>
      </c>
      <c r="B468" s="98" t="s">
        <v>556</v>
      </c>
      <c r="C468" s="101"/>
    </row>
    <row r="469" s="22" customFormat="1" customHeight="1" spans="1:3">
      <c r="A469" s="98">
        <v>1030429</v>
      </c>
      <c r="B469" s="129" t="s">
        <v>557</v>
      </c>
      <c r="C469" s="101">
        <f>SUM(C470:C472)</f>
        <v>0</v>
      </c>
    </row>
    <row r="470" s="22" customFormat="1" customHeight="1" spans="1:3">
      <c r="A470" s="98">
        <v>103042907</v>
      </c>
      <c r="B470" s="98" t="s">
        <v>558</v>
      </c>
      <c r="C470" s="101"/>
    </row>
    <row r="471" s="22" customFormat="1" customHeight="1" spans="1:3">
      <c r="A471" s="98">
        <v>103042908</v>
      </c>
      <c r="B471" s="98" t="s">
        <v>559</v>
      </c>
      <c r="C471" s="101"/>
    </row>
    <row r="472" s="22" customFormat="1" customHeight="1" spans="1:3">
      <c r="A472" s="98">
        <v>103042950</v>
      </c>
      <c r="B472" s="98" t="s">
        <v>560</v>
      </c>
      <c r="C472" s="101"/>
    </row>
    <row r="473" s="22" customFormat="1" customHeight="1" spans="1:3">
      <c r="A473" s="98">
        <v>1030430</v>
      </c>
      <c r="B473" s="129" t="s">
        <v>561</v>
      </c>
      <c r="C473" s="101">
        <f>C474</f>
        <v>0</v>
      </c>
    </row>
    <row r="474" s="22" customFormat="1" customHeight="1" spans="1:3">
      <c r="A474" s="98">
        <v>103043050</v>
      </c>
      <c r="B474" s="98" t="s">
        <v>562</v>
      </c>
      <c r="C474" s="101"/>
    </row>
    <row r="475" s="22" customFormat="1" customHeight="1" spans="1:3">
      <c r="A475" s="98">
        <v>1030431</v>
      </c>
      <c r="B475" s="129" t="s">
        <v>563</v>
      </c>
      <c r="C475" s="101">
        <f>SUM(C476:C477)</f>
        <v>0</v>
      </c>
    </row>
    <row r="476" s="22" customFormat="1" customHeight="1" spans="1:3">
      <c r="A476" s="98">
        <v>103043101</v>
      </c>
      <c r="B476" s="98" t="s">
        <v>564</v>
      </c>
      <c r="C476" s="101"/>
    </row>
    <row r="477" s="22" customFormat="1" customHeight="1" spans="1:3">
      <c r="A477" s="98">
        <v>103043150</v>
      </c>
      <c r="B477" s="98" t="s">
        <v>565</v>
      </c>
      <c r="C477" s="101"/>
    </row>
    <row r="478" s="22" customFormat="1" customHeight="1" spans="1:3">
      <c r="A478" s="98">
        <v>1030432</v>
      </c>
      <c r="B478" s="129" t="s">
        <v>566</v>
      </c>
      <c r="C478" s="101">
        <f>SUM(C479:C483)</f>
        <v>307</v>
      </c>
    </row>
    <row r="479" s="22" customFormat="1" customHeight="1" spans="1:3">
      <c r="A479" s="98">
        <v>103043204</v>
      </c>
      <c r="B479" s="98" t="s">
        <v>567</v>
      </c>
      <c r="C479" s="101"/>
    </row>
    <row r="480" s="22" customFormat="1" customHeight="1" spans="1:3">
      <c r="A480" s="98">
        <v>103043205</v>
      </c>
      <c r="B480" s="98" t="s">
        <v>568</v>
      </c>
      <c r="C480" s="101">
        <v>1</v>
      </c>
    </row>
    <row r="481" s="22" customFormat="1" customHeight="1" spans="1:3">
      <c r="A481" s="98">
        <v>103043208</v>
      </c>
      <c r="B481" s="98" t="s">
        <v>569</v>
      </c>
      <c r="C481" s="101">
        <v>173</v>
      </c>
    </row>
    <row r="482" s="22" customFormat="1" customHeight="1" spans="1:3">
      <c r="A482" s="98">
        <v>103043211</v>
      </c>
      <c r="B482" s="98" t="s">
        <v>570</v>
      </c>
      <c r="C482" s="101">
        <v>133</v>
      </c>
    </row>
    <row r="483" s="22" customFormat="1" customHeight="1" spans="1:3">
      <c r="A483" s="98">
        <v>103043250</v>
      </c>
      <c r="B483" s="98" t="s">
        <v>571</v>
      </c>
      <c r="C483" s="101"/>
    </row>
    <row r="484" s="22" customFormat="1" customHeight="1" spans="1:3">
      <c r="A484" s="98">
        <v>1030433</v>
      </c>
      <c r="B484" s="129" t="s">
        <v>572</v>
      </c>
      <c r="C484" s="101">
        <f>SUM(C485:C488)</f>
        <v>260</v>
      </c>
    </row>
    <row r="485" s="22" customFormat="1" customHeight="1" spans="1:3">
      <c r="A485" s="98">
        <v>103043306</v>
      </c>
      <c r="B485" s="98" t="s">
        <v>573</v>
      </c>
      <c r="C485" s="101"/>
    </row>
    <row r="486" s="22" customFormat="1" customHeight="1" spans="1:3">
      <c r="A486" s="98">
        <v>103043310</v>
      </c>
      <c r="B486" s="98" t="s">
        <v>504</v>
      </c>
      <c r="C486" s="101"/>
    </row>
    <row r="487" s="22" customFormat="1" customHeight="1" spans="1:3">
      <c r="A487" s="98">
        <v>103043313</v>
      </c>
      <c r="B487" s="98" t="s">
        <v>574</v>
      </c>
      <c r="C487" s="101">
        <v>260</v>
      </c>
    </row>
    <row r="488" s="22" customFormat="1" customHeight="1" spans="1:3">
      <c r="A488" s="98">
        <v>103043350</v>
      </c>
      <c r="B488" s="98" t="s">
        <v>575</v>
      </c>
      <c r="C488" s="101"/>
    </row>
    <row r="489" s="22" customFormat="1" customHeight="1" spans="1:3">
      <c r="A489" s="98">
        <v>1030434</v>
      </c>
      <c r="B489" s="129" t="s">
        <v>576</v>
      </c>
      <c r="C489" s="101">
        <f>SUM(C490:C494)</f>
        <v>0</v>
      </c>
    </row>
    <row r="490" s="22" customFormat="1" customHeight="1" spans="1:3">
      <c r="A490" s="98">
        <v>103043401</v>
      </c>
      <c r="B490" s="98" t="s">
        <v>577</v>
      </c>
      <c r="C490" s="101"/>
    </row>
    <row r="491" s="22" customFormat="1" customHeight="1" spans="1:3">
      <c r="A491" s="98">
        <v>103043402</v>
      </c>
      <c r="B491" s="98" t="s">
        <v>578</v>
      </c>
      <c r="C491" s="101"/>
    </row>
    <row r="492" s="22" customFormat="1" customHeight="1" spans="1:3">
      <c r="A492" s="98">
        <v>103043403</v>
      </c>
      <c r="B492" s="98" t="s">
        <v>579</v>
      </c>
      <c r="C492" s="101"/>
    </row>
    <row r="493" s="22" customFormat="1" customHeight="1" spans="1:3">
      <c r="A493" s="98">
        <v>103043404</v>
      </c>
      <c r="B493" s="98" t="s">
        <v>580</v>
      </c>
      <c r="C493" s="101"/>
    </row>
    <row r="494" s="22" customFormat="1" customHeight="1" spans="1:3">
      <c r="A494" s="98">
        <v>103043450</v>
      </c>
      <c r="B494" s="98" t="s">
        <v>581</v>
      </c>
      <c r="C494" s="101"/>
    </row>
    <row r="495" s="22" customFormat="1" customHeight="1" spans="1:3">
      <c r="A495" s="98">
        <v>1030435</v>
      </c>
      <c r="B495" s="129" t="s">
        <v>582</v>
      </c>
      <c r="C495" s="101">
        <f>SUM(C496:C498)</f>
        <v>0</v>
      </c>
    </row>
    <row r="496" s="22" customFormat="1" customHeight="1" spans="1:3">
      <c r="A496" s="98">
        <v>103043506</v>
      </c>
      <c r="B496" s="98" t="s">
        <v>504</v>
      </c>
      <c r="C496" s="101"/>
    </row>
    <row r="497" s="22" customFormat="1" customHeight="1" spans="1:3">
      <c r="A497" s="98">
        <v>103043507</v>
      </c>
      <c r="B497" s="98" t="s">
        <v>583</v>
      </c>
      <c r="C497" s="101"/>
    </row>
    <row r="498" s="22" customFormat="1" customHeight="1" spans="1:3">
      <c r="A498" s="98">
        <v>103043550</v>
      </c>
      <c r="B498" s="98" t="s">
        <v>584</v>
      </c>
      <c r="C498" s="101"/>
    </row>
    <row r="499" s="22" customFormat="1" customHeight="1" spans="1:3">
      <c r="A499" s="98">
        <v>1030440</v>
      </c>
      <c r="B499" s="129" t="s">
        <v>585</v>
      </c>
      <c r="C499" s="101">
        <f>SUM(C500:C501)</f>
        <v>0</v>
      </c>
    </row>
    <row r="500" s="22" customFormat="1" customHeight="1" spans="1:3">
      <c r="A500" s="98">
        <v>103044001</v>
      </c>
      <c r="B500" s="98" t="s">
        <v>504</v>
      </c>
      <c r="C500" s="101"/>
    </row>
    <row r="501" s="22" customFormat="1" customHeight="1" spans="1:3">
      <c r="A501" s="98">
        <v>103044050</v>
      </c>
      <c r="B501" s="98" t="s">
        <v>586</v>
      </c>
      <c r="C501" s="101"/>
    </row>
    <row r="502" s="22" customFormat="1" customHeight="1" spans="1:3">
      <c r="A502" s="98">
        <v>1030442</v>
      </c>
      <c r="B502" s="129" t="s">
        <v>587</v>
      </c>
      <c r="C502" s="101">
        <f>SUM(C503:C508)</f>
        <v>0</v>
      </c>
    </row>
    <row r="503" s="22" customFormat="1" customHeight="1" spans="1:3">
      <c r="A503" s="98">
        <v>103044203</v>
      </c>
      <c r="B503" s="98" t="s">
        <v>504</v>
      </c>
      <c r="C503" s="101"/>
    </row>
    <row r="504" s="22" customFormat="1" customHeight="1" spans="1:3">
      <c r="A504" s="98">
        <v>103044208</v>
      </c>
      <c r="B504" s="98" t="s">
        <v>588</v>
      </c>
      <c r="C504" s="101"/>
    </row>
    <row r="505" s="22" customFormat="1" customHeight="1" spans="1:3">
      <c r="A505" s="98">
        <v>103044209</v>
      </c>
      <c r="B505" s="98" t="s">
        <v>589</v>
      </c>
      <c r="C505" s="101"/>
    </row>
    <row r="506" s="22" customFormat="1" customHeight="1" spans="1:3">
      <c r="A506" s="98">
        <v>103044220</v>
      </c>
      <c r="B506" s="98" t="s">
        <v>590</v>
      </c>
      <c r="C506" s="101"/>
    </row>
    <row r="507" s="22" customFormat="1" customHeight="1" spans="1:3">
      <c r="A507" s="98">
        <v>103044221</v>
      </c>
      <c r="B507" s="98" t="s">
        <v>591</v>
      </c>
      <c r="C507" s="101"/>
    </row>
    <row r="508" s="22" customFormat="1" customHeight="1" spans="1:3">
      <c r="A508" s="98">
        <v>103044250</v>
      </c>
      <c r="B508" s="98" t="s">
        <v>592</v>
      </c>
      <c r="C508" s="101"/>
    </row>
    <row r="509" s="22" customFormat="1" customHeight="1" spans="1:3">
      <c r="A509" s="98">
        <v>1030443</v>
      </c>
      <c r="B509" s="129" t="s">
        <v>593</v>
      </c>
      <c r="C509" s="101">
        <f>SUM(C510:C513)</f>
        <v>0</v>
      </c>
    </row>
    <row r="510" s="22" customFormat="1" customHeight="1" spans="1:3">
      <c r="A510" s="98">
        <v>103044306</v>
      </c>
      <c r="B510" s="98" t="s">
        <v>504</v>
      </c>
      <c r="C510" s="101"/>
    </row>
    <row r="511" s="22" customFormat="1" customHeight="1" spans="1:3">
      <c r="A511" s="98">
        <v>103044307</v>
      </c>
      <c r="B511" s="98" t="s">
        <v>594</v>
      </c>
      <c r="C511" s="101"/>
    </row>
    <row r="512" s="22" customFormat="1" customHeight="1" spans="1:3">
      <c r="A512" s="98">
        <v>103044308</v>
      </c>
      <c r="B512" s="98" t="s">
        <v>595</v>
      </c>
      <c r="C512" s="101"/>
    </row>
    <row r="513" s="22" customFormat="1" customHeight="1" spans="1:3">
      <c r="A513" s="98">
        <v>103044350</v>
      </c>
      <c r="B513" s="98" t="s">
        <v>596</v>
      </c>
      <c r="C513" s="101"/>
    </row>
    <row r="514" s="22" customFormat="1" customHeight="1" spans="1:3">
      <c r="A514" s="98">
        <v>1030444</v>
      </c>
      <c r="B514" s="129" t="s">
        <v>597</v>
      </c>
      <c r="C514" s="101">
        <f>SUM(C515:C520)</f>
        <v>0</v>
      </c>
    </row>
    <row r="515" s="22" customFormat="1" customHeight="1" spans="1:3">
      <c r="A515" s="98">
        <v>103044414</v>
      </c>
      <c r="B515" s="98" t="s">
        <v>598</v>
      </c>
      <c r="C515" s="101"/>
    </row>
    <row r="516" s="22" customFormat="1" customHeight="1" spans="1:3">
      <c r="A516" s="98">
        <v>103044416</v>
      </c>
      <c r="B516" s="98" t="s">
        <v>599</v>
      </c>
      <c r="C516" s="101"/>
    </row>
    <row r="517" s="22" customFormat="1" customHeight="1" spans="1:3">
      <c r="A517" s="98">
        <v>103044433</v>
      </c>
      <c r="B517" s="98" t="s">
        <v>600</v>
      </c>
      <c r="C517" s="101"/>
    </row>
    <row r="518" s="22" customFormat="1" customHeight="1" spans="1:3">
      <c r="A518" s="98">
        <v>103044434</v>
      </c>
      <c r="B518" s="98" t="s">
        <v>601</v>
      </c>
      <c r="C518" s="101"/>
    </row>
    <row r="519" s="22" customFormat="1" customHeight="1" spans="1:3">
      <c r="A519" s="98">
        <v>103044435</v>
      </c>
      <c r="B519" s="98" t="s">
        <v>602</v>
      </c>
      <c r="C519" s="101"/>
    </row>
    <row r="520" s="22" customFormat="1" customHeight="1" spans="1:3">
      <c r="A520" s="98">
        <v>103044450</v>
      </c>
      <c r="B520" s="98" t="s">
        <v>603</v>
      </c>
      <c r="C520" s="101"/>
    </row>
    <row r="521" s="22" customFormat="1" customHeight="1" spans="1:3">
      <c r="A521" s="98">
        <v>1030445</v>
      </c>
      <c r="B521" s="129" t="s">
        <v>604</v>
      </c>
      <c r="C521" s="101">
        <f>SUM(C522:C523)</f>
        <v>0</v>
      </c>
    </row>
    <row r="522" s="22" customFormat="1" customHeight="1" spans="1:3">
      <c r="A522" s="98">
        <v>103044507</v>
      </c>
      <c r="B522" s="98" t="s">
        <v>605</v>
      </c>
      <c r="C522" s="101"/>
    </row>
    <row r="523" s="22" customFormat="1" customHeight="1" spans="1:3">
      <c r="A523" s="98">
        <v>103044550</v>
      </c>
      <c r="B523" s="98" t="s">
        <v>606</v>
      </c>
      <c r="C523" s="101"/>
    </row>
    <row r="524" s="22" customFormat="1" customHeight="1" spans="1:3">
      <c r="A524" s="98">
        <v>1030446</v>
      </c>
      <c r="B524" s="129" t="s">
        <v>607</v>
      </c>
      <c r="C524" s="101">
        <f>SUM(C525:C527)</f>
        <v>67</v>
      </c>
    </row>
    <row r="525" s="22" customFormat="1" customHeight="1" spans="1:3">
      <c r="A525" s="98">
        <v>103044608</v>
      </c>
      <c r="B525" s="98" t="s">
        <v>504</v>
      </c>
      <c r="C525" s="101"/>
    </row>
    <row r="526" s="22" customFormat="1" customHeight="1" spans="1:3">
      <c r="A526" s="98">
        <v>103044609</v>
      </c>
      <c r="B526" s="98" t="s">
        <v>608</v>
      </c>
      <c r="C526" s="101">
        <v>67</v>
      </c>
    </row>
    <row r="527" s="22" customFormat="1" customHeight="1" spans="1:3">
      <c r="A527" s="98">
        <v>103044650</v>
      </c>
      <c r="B527" s="98" t="s">
        <v>609</v>
      </c>
      <c r="C527" s="101"/>
    </row>
    <row r="528" s="22" customFormat="1" customHeight="1" spans="1:3">
      <c r="A528" s="98">
        <v>1030447</v>
      </c>
      <c r="B528" s="129" t="s">
        <v>610</v>
      </c>
      <c r="C528" s="101">
        <f>SUM(C529:C536)</f>
        <v>0</v>
      </c>
    </row>
    <row r="529" s="22" customFormat="1" customHeight="1" spans="1:3">
      <c r="A529" s="98">
        <v>103044709</v>
      </c>
      <c r="B529" s="98" t="s">
        <v>611</v>
      </c>
      <c r="C529" s="101"/>
    </row>
    <row r="530" s="22" customFormat="1" customHeight="1" spans="1:3">
      <c r="A530" s="98">
        <v>103044712</v>
      </c>
      <c r="B530" s="98" t="s">
        <v>612</v>
      </c>
      <c r="C530" s="101"/>
    </row>
    <row r="531" s="22" customFormat="1" customHeight="1" spans="1:3">
      <c r="A531" s="98">
        <v>103044713</v>
      </c>
      <c r="B531" s="98" t="s">
        <v>504</v>
      </c>
      <c r="C531" s="101"/>
    </row>
    <row r="532" s="22" customFormat="1" customHeight="1" spans="1:3">
      <c r="A532" s="98">
        <v>103044715</v>
      </c>
      <c r="B532" s="98" t="s">
        <v>613</v>
      </c>
      <c r="C532" s="101"/>
    </row>
    <row r="533" s="22" customFormat="1" customHeight="1" spans="1:3">
      <c r="A533" s="98">
        <v>103044730</v>
      </c>
      <c r="B533" s="98" t="s">
        <v>614</v>
      </c>
      <c r="C533" s="101"/>
    </row>
    <row r="534" s="22" customFormat="1" customHeight="1" spans="1:3">
      <c r="A534" s="98">
        <v>103044731</v>
      </c>
      <c r="B534" s="98" t="s">
        <v>615</v>
      </c>
      <c r="C534" s="101"/>
    </row>
    <row r="535" s="22" customFormat="1" customHeight="1" spans="1:3">
      <c r="A535" s="98">
        <v>103044733</v>
      </c>
      <c r="B535" s="98" t="s">
        <v>616</v>
      </c>
      <c r="C535" s="101"/>
    </row>
    <row r="536" s="22" customFormat="1" customHeight="1" spans="1:3">
      <c r="A536" s="98">
        <v>103044750</v>
      </c>
      <c r="B536" s="98" t="s">
        <v>617</v>
      </c>
      <c r="C536" s="101"/>
    </row>
    <row r="537" s="22" customFormat="1" customHeight="1" spans="1:3">
      <c r="A537" s="98">
        <v>1030448</v>
      </c>
      <c r="B537" s="129" t="s">
        <v>618</v>
      </c>
      <c r="C537" s="101">
        <f>SUM(C538:C540)</f>
        <v>0</v>
      </c>
    </row>
    <row r="538" s="22" customFormat="1" customHeight="1" spans="1:3">
      <c r="A538" s="98">
        <v>103044801</v>
      </c>
      <c r="B538" s="98" t="s">
        <v>619</v>
      </c>
      <c r="C538" s="101"/>
    </row>
    <row r="539" s="22" customFormat="1" customHeight="1" spans="1:3">
      <c r="A539" s="98">
        <v>103044802</v>
      </c>
      <c r="B539" s="98" t="s">
        <v>620</v>
      </c>
      <c r="C539" s="101"/>
    </row>
    <row r="540" s="22" customFormat="1" customHeight="1" spans="1:3">
      <c r="A540" s="98">
        <v>103044850</v>
      </c>
      <c r="B540" s="98" t="s">
        <v>621</v>
      </c>
      <c r="C540" s="101"/>
    </row>
    <row r="541" s="22" customFormat="1" customHeight="1" spans="1:3">
      <c r="A541" s="98">
        <v>1030449</v>
      </c>
      <c r="B541" s="129" t="s">
        <v>622</v>
      </c>
      <c r="C541" s="101">
        <f>SUM(C542:C544)</f>
        <v>0</v>
      </c>
    </row>
    <row r="542" s="22" customFormat="1" customHeight="1" spans="1:3">
      <c r="A542" s="98">
        <v>103044907</v>
      </c>
      <c r="B542" s="98" t="s">
        <v>546</v>
      </c>
      <c r="C542" s="101"/>
    </row>
    <row r="543" s="22" customFormat="1" customHeight="1" spans="1:3">
      <c r="A543" s="98">
        <v>103044908</v>
      </c>
      <c r="B543" s="98" t="s">
        <v>623</v>
      </c>
      <c r="C543" s="101"/>
    </row>
    <row r="544" s="22" customFormat="1" customHeight="1" spans="1:3">
      <c r="A544" s="98">
        <v>103044950</v>
      </c>
      <c r="B544" s="98" t="s">
        <v>624</v>
      </c>
      <c r="C544" s="101"/>
    </row>
    <row r="545" s="22" customFormat="1" customHeight="1" spans="1:3">
      <c r="A545" s="98">
        <v>1030450</v>
      </c>
      <c r="B545" s="129" t="s">
        <v>625</v>
      </c>
      <c r="C545" s="101">
        <f>SUM(C546:C548)</f>
        <v>5</v>
      </c>
    </row>
    <row r="546" s="22" customFormat="1" customHeight="1" spans="1:3">
      <c r="A546" s="98">
        <v>103045002</v>
      </c>
      <c r="B546" s="98" t="s">
        <v>626</v>
      </c>
      <c r="C546" s="101"/>
    </row>
    <row r="547" s="22" customFormat="1" customHeight="1" spans="1:3">
      <c r="A547" s="98">
        <v>103045004</v>
      </c>
      <c r="B547" s="98" t="s">
        <v>627</v>
      </c>
      <c r="C547" s="101"/>
    </row>
    <row r="548" s="22" customFormat="1" customHeight="1" spans="1:3">
      <c r="A548" s="98">
        <v>103045050</v>
      </c>
      <c r="B548" s="98" t="s">
        <v>628</v>
      </c>
      <c r="C548" s="101">
        <v>5</v>
      </c>
    </row>
    <row r="549" s="22" customFormat="1" customHeight="1" spans="1:3">
      <c r="A549" s="98">
        <v>1030451</v>
      </c>
      <c r="B549" s="129" t="s">
        <v>629</v>
      </c>
      <c r="C549" s="101">
        <f>SUM(C550:C553)</f>
        <v>0</v>
      </c>
    </row>
    <row r="550" s="22" customFormat="1" customHeight="1" spans="1:3">
      <c r="A550" s="98">
        <v>103045101</v>
      </c>
      <c r="B550" s="98" t="s">
        <v>630</v>
      </c>
      <c r="C550" s="101"/>
    </row>
    <row r="551" s="22" customFormat="1" customHeight="1" spans="1:3">
      <c r="A551" s="98">
        <v>103045102</v>
      </c>
      <c r="B551" s="98" t="s">
        <v>631</v>
      </c>
      <c r="C551" s="101"/>
    </row>
    <row r="552" s="22" customFormat="1" customHeight="1" spans="1:3">
      <c r="A552" s="98">
        <v>103045103</v>
      </c>
      <c r="B552" s="98" t="s">
        <v>632</v>
      </c>
      <c r="C552" s="101"/>
    </row>
    <row r="553" s="22" customFormat="1" customHeight="1" spans="1:3">
      <c r="A553" s="98">
        <v>103045150</v>
      </c>
      <c r="B553" s="98" t="s">
        <v>633</v>
      </c>
      <c r="C553" s="101"/>
    </row>
    <row r="554" s="22" customFormat="1" customHeight="1" spans="1:3">
      <c r="A554" s="98">
        <v>1030452</v>
      </c>
      <c r="B554" s="129" t="s">
        <v>634</v>
      </c>
      <c r="C554" s="101">
        <f>SUM(C555:C557)</f>
        <v>0</v>
      </c>
    </row>
    <row r="555" s="22" customFormat="1" customHeight="1" spans="1:3">
      <c r="A555" s="98">
        <v>103045201</v>
      </c>
      <c r="B555" s="98" t="s">
        <v>635</v>
      </c>
      <c r="C555" s="101"/>
    </row>
    <row r="556" s="22" customFormat="1" customHeight="1" spans="1:3">
      <c r="A556" s="98">
        <v>103045202</v>
      </c>
      <c r="B556" s="98" t="s">
        <v>636</v>
      </c>
      <c r="C556" s="101"/>
    </row>
    <row r="557" s="22" customFormat="1" customHeight="1" spans="1:3">
      <c r="A557" s="98">
        <v>103045250</v>
      </c>
      <c r="B557" s="98" t="s">
        <v>637</v>
      </c>
      <c r="C557" s="101"/>
    </row>
    <row r="558" s="22" customFormat="1" customHeight="1" spans="1:3">
      <c r="A558" s="98">
        <v>1030455</v>
      </c>
      <c r="B558" s="129" t="s">
        <v>638</v>
      </c>
      <c r="C558" s="101">
        <f>SUM(C559:C560)</f>
        <v>0</v>
      </c>
    </row>
    <row r="559" s="22" customFormat="1" customHeight="1" spans="1:3">
      <c r="A559" s="98">
        <v>103045501</v>
      </c>
      <c r="B559" s="98" t="s">
        <v>639</v>
      </c>
      <c r="C559" s="101"/>
    </row>
    <row r="560" s="22" customFormat="1" customHeight="1" spans="1:3">
      <c r="A560" s="98">
        <v>103045550</v>
      </c>
      <c r="B560" s="98" t="s">
        <v>640</v>
      </c>
      <c r="C560" s="101"/>
    </row>
    <row r="561" s="22" customFormat="1" customHeight="1" spans="1:3">
      <c r="A561" s="98">
        <v>1030456</v>
      </c>
      <c r="B561" s="129" t="s">
        <v>641</v>
      </c>
      <c r="C561" s="101">
        <f t="shared" ref="C561:C565" si="1">C562</f>
        <v>0</v>
      </c>
    </row>
    <row r="562" s="22" customFormat="1" customHeight="1" spans="1:3">
      <c r="A562" s="98">
        <v>103045650</v>
      </c>
      <c r="B562" s="98" t="s">
        <v>642</v>
      </c>
      <c r="C562" s="101"/>
    </row>
    <row r="563" s="22" customFormat="1" customHeight="1" spans="1:3">
      <c r="A563" s="98">
        <v>1030457</v>
      </c>
      <c r="B563" s="129" t="s">
        <v>643</v>
      </c>
      <c r="C563" s="101">
        <f t="shared" si="1"/>
        <v>0</v>
      </c>
    </row>
    <row r="564" s="22" customFormat="1" customHeight="1" spans="1:3">
      <c r="A564" s="98">
        <v>103045750</v>
      </c>
      <c r="B564" s="98" t="s">
        <v>644</v>
      </c>
      <c r="C564" s="101"/>
    </row>
    <row r="565" s="22" customFormat="1" customHeight="1" spans="1:3">
      <c r="A565" s="98">
        <v>1030458</v>
      </c>
      <c r="B565" s="129" t="s">
        <v>645</v>
      </c>
      <c r="C565" s="101">
        <f t="shared" si="1"/>
        <v>0</v>
      </c>
    </row>
    <row r="566" s="22" customFormat="1" customHeight="1" spans="1:3">
      <c r="A566" s="98">
        <v>103045850</v>
      </c>
      <c r="B566" s="98" t="s">
        <v>646</v>
      </c>
      <c r="C566" s="101"/>
    </row>
    <row r="567" s="22" customFormat="1" customHeight="1" spans="1:3">
      <c r="A567" s="98">
        <v>1030459</v>
      </c>
      <c r="B567" s="129" t="s">
        <v>647</v>
      </c>
      <c r="C567" s="101">
        <f>SUM(C568:C569)</f>
        <v>0</v>
      </c>
    </row>
    <row r="568" s="22" customFormat="1" customHeight="1" spans="1:3">
      <c r="A568" s="98">
        <v>103045902</v>
      </c>
      <c r="B568" s="98" t="s">
        <v>648</v>
      </c>
      <c r="C568" s="101"/>
    </row>
    <row r="569" s="22" customFormat="1" customHeight="1" spans="1:3">
      <c r="A569" s="98">
        <v>103045950</v>
      </c>
      <c r="B569" s="98" t="s">
        <v>649</v>
      </c>
      <c r="C569" s="101"/>
    </row>
    <row r="570" s="22" customFormat="1" customHeight="1" spans="1:3">
      <c r="A570" s="98">
        <v>1030461</v>
      </c>
      <c r="B570" s="129" t="s">
        <v>650</v>
      </c>
      <c r="C570" s="101">
        <f>SUM(C571:C572)</f>
        <v>0</v>
      </c>
    </row>
    <row r="571" s="22" customFormat="1" customHeight="1" spans="1:3">
      <c r="A571" s="98">
        <v>103046101</v>
      </c>
      <c r="B571" s="98" t="s">
        <v>504</v>
      </c>
      <c r="C571" s="101"/>
    </row>
    <row r="572" s="22" customFormat="1" customHeight="1" spans="1:3">
      <c r="A572" s="98">
        <v>103046150</v>
      </c>
      <c r="B572" s="98" t="s">
        <v>651</v>
      </c>
      <c r="C572" s="101"/>
    </row>
    <row r="573" s="22" customFormat="1" customHeight="1" spans="1:3">
      <c r="A573" s="98">
        <v>1030499</v>
      </c>
      <c r="B573" s="129" t="s">
        <v>652</v>
      </c>
      <c r="C573" s="101">
        <f>SUM(C574:C575)</f>
        <v>0</v>
      </c>
    </row>
    <row r="574" s="22" customFormat="1" customHeight="1" spans="1:3">
      <c r="A574" s="98">
        <v>103049901</v>
      </c>
      <c r="B574" s="98" t="s">
        <v>653</v>
      </c>
      <c r="C574" s="101"/>
    </row>
    <row r="575" s="22" customFormat="1" customHeight="1" spans="1:3">
      <c r="A575" s="98">
        <v>103049950</v>
      </c>
      <c r="B575" s="98" t="s">
        <v>654</v>
      </c>
      <c r="C575" s="101"/>
    </row>
    <row r="576" s="22" customFormat="1" customHeight="1" spans="1:3">
      <c r="A576" s="98">
        <v>10305</v>
      </c>
      <c r="B576" s="129" t="s">
        <v>655</v>
      </c>
      <c r="C576" s="101">
        <f>SUM(C577,C609,C614:C615)</f>
        <v>5679</v>
      </c>
    </row>
    <row r="577" s="22" customFormat="1" customHeight="1" spans="1:3">
      <c r="A577" s="98">
        <v>1030501</v>
      </c>
      <c r="B577" s="129" t="s">
        <v>656</v>
      </c>
      <c r="C577" s="101">
        <f>SUM(C578:C608)</f>
        <v>5679</v>
      </c>
    </row>
    <row r="578" s="22" customFormat="1" customHeight="1" spans="1:3">
      <c r="A578" s="98">
        <v>103050101</v>
      </c>
      <c r="B578" s="98" t="s">
        <v>657</v>
      </c>
      <c r="C578" s="101">
        <v>1715</v>
      </c>
    </row>
    <row r="579" s="22" customFormat="1" customHeight="1" spans="1:3">
      <c r="A579" s="98">
        <v>103050102</v>
      </c>
      <c r="B579" s="98" t="s">
        <v>658</v>
      </c>
      <c r="C579" s="101">
        <v>81</v>
      </c>
    </row>
    <row r="580" s="22" customFormat="1" customHeight="1" spans="1:3">
      <c r="A580" s="98">
        <v>103050103</v>
      </c>
      <c r="B580" s="98" t="s">
        <v>659</v>
      </c>
      <c r="C580" s="101">
        <v>269</v>
      </c>
    </row>
    <row r="581" s="22" customFormat="1" customHeight="1" spans="1:3">
      <c r="A581" s="98">
        <v>103050105</v>
      </c>
      <c r="B581" s="98" t="s">
        <v>660</v>
      </c>
      <c r="C581" s="101"/>
    </row>
    <row r="582" s="22" customFormat="1" customHeight="1" spans="1:3">
      <c r="A582" s="98">
        <v>103050107</v>
      </c>
      <c r="B582" s="98" t="s">
        <v>661</v>
      </c>
      <c r="C582" s="101"/>
    </row>
    <row r="583" s="22" customFormat="1" customHeight="1" spans="1:3">
      <c r="A583" s="98">
        <v>103050108</v>
      </c>
      <c r="B583" s="98" t="s">
        <v>662</v>
      </c>
      <c r="C583" s="101"/>
    </row>
    <row r="584" s="22" customFormat="1" customHeight="1" spans="1:3">
      <c r="A584" s="98">
        <v>103050109</v>
      </c>
      <c r="B584" s="98" t="s">
        <v>663</v>
      </c>
      <c r="C584" s="101">
        <v>90</v>
      </c>
    </row>
    <row r="585" s="22" customFormat="1" customHeight="1" spans="1:3">
      <c r="A585" s="98">
        <v>103050110</v>
      </c>
      <c r="B585" s="98" t="s">
        <v>664</v>
      </c>
      <c r="C585" s="101">
        <v>69</v>
      </c>
    </row>
    <row r="586" s="22" customFormat="1" customHeight="1" spans="1:3">
      <c r="A586" s="98">
        <v>103050111</v>
      </c>
      <c r="B586" s="98" t="s">
        <v>665</v>
      </c>
      <c r="C586" s="101"/>
    </row>
    <row r="587" s="22" customFormat="1" customHeight="1" spans="1:3">
      <c r="A587" s="98">
        <v>103050112</v>
      </c>
      <c r="B587" s="98" t="s">
        <v>666</v>
      </c>
      <c r="C587" s="101"/>
    </row>
    <row r="588" s="22" customFormat="1" customHeight="1" spans="1:3">
      <c r="A588" s="98">
        <v>103050113</v>
      </c>
      <c r="B588" s="98" t="s">
        <v>667</v>
      </c>
      <c r="C588" s="101"/>
    </row>
    <row r="589" s="22" customFormat="1" customHeight="1" spans="1:3">
      <c r="A589" s="98">
        <v>103050114</v>
      </c>
      <c r="B589" s="98" t="s">
        <v>668</v>
      </c>
      <c r="C589" s="101">
        <v>245</v>
      </c>
    </row>
    <row r="590" s="22" customFormat="1" customHeight="1" spans="1:3">
      <c r="A590" s="98">
        <v>103050115</v>
      </c>
      <c r="B590" s="98" t="s">
        <v>669</v>
      </c>
      <c r="C590" s="101"/>
    </row>
    <row r="591" s="22" customFormat="1" customHeight="1" spans="1:3">
      <c r="A591" s="98">
        <v>103050116</v>
      </c>
      <c r="B591" s="98" t="s">
        <v>670</v>
      </c>
      <c r="C591" s="101">
        <v>23</v>
      </c>
    </row>
    <row r="592" s="22" customFormat="1" customHeight="1" spans="1:3">
      <c r="A592" s="98">
        <v>103050117</v>
      </c>
      <c r="B592" s="98" t="s">
        <v>671</v>
      </c>
      <c r="C592" s="101"/>
    </row>
    <row r="593" s="22" customFormat="1" customHeight="1" spans="1:3">
      <c r="A593" s="98">
        <v>103050119</v>
      </c>
      <c r="B593" s="98" t="s">
        <v>672</v>
      </c>
      <c r="C593" s="101"/>
    </row>
    <row r="594" s="22" customFormat="1" customHeight="1" spans="1:3">
      <c r="A594" s="98">
        <v>103050120</v>
      </c>
      <c r="B594" s="98" t="s">
        <v>673</v>
      </c>
      <c r="C594" s="101"/>
    </row>
    <row r="595" s="22" customFormat="1" customHeight="1" spans="1:3">
      <c r="A595" s="98">
        <v>103050121</v>
      </c>
      <c r="B595" s="98" t="s">
        <v>674</v>
      </c>
      <c r="C595" s="101"/>
    </row>
    <row r="596" s="22" customFormat="1" customHeight="1" spans="1:3">
      <c r="A596" s="98">
        <v>103050122</v>
      </c>
      <c r="B596" s="98" t="s">
        <v>675</v>
      </c>
      <c r="C596" s="101"/>
    </row>
    <row r="597" s="22" customFormat="1" customHeight="1" spans="1:3">
      <c r="A597" s="98">
        <v>103050123</v>
      </c>
      <c r="B597" s="98" t="s">
        <v>676</v>
      </c>
      <c r="C597" s="101">
        <v>169</v>
      </c>
    </row>
    <row r="598" s="22" customFormat="1" customHeight="1" spans="1:3">
      <c r="A598" s="98">
        <v>103050124</v>
      </c>
      <c r="B598" s="98" t="s">
        <v>677</v>
      </c>
      <c r="C598" s="101"/>
    </row>
    <row r="599" s="22" customFormat="1" customHeight="1" spans="1:3">
      <c r="A599" s="98">
        <v>103050125</v>
      </c>
      <c r="B599" s="98" t="s">
        <v>678</v>
      </c>
      <c r="C599" s="101"/>
    </row>
    <row r="600" s="22" customFormat="1" customHeight="1" spans="1:3">
      <c r="A600" s="98">
        <v>103050126</v>
      </c>
      <c r="B600" s="98" t="s">
        <v>679</v>
      </c>
      <c r="C600" s="101"/>
    </row>
    <row r="601" s="22" customFormat="1" customHeight="1" spans="1:3">
      <c r="A601" s="98">
        <v>103050127</v>
      </c>
      <c r="B601" s="98" t="s">
        <v>680</v>
      </c>
      <c r="C601" s="101"/>
    </row>
    <row r="602" s="22" customFormat="1" customHeight="1" spans="1:3">
      <c r="A602" s="98">
        <v>103050128</v>
      </c>
      <c r="B602" s="98" t="s">
        <v>681</v>
      </c>
      <c r="C602" s="101"/>
    </row>
    <row r="603" s="22" customFormat="1" customHeight="1" spans="1:3">
      <c r="A603" s="98">
        <v>103050129</v>
      </c>
      <c r="B603" s="98" t="s">
        <v>682</v>
      </c>
      <c r="C603" s="101"/>
    </row>
    <row r="604" s="22" customFormat="1" customHeight="1" spans="1:3">
      <c r="A604" s="98">
        <v>103050130</v>
      </c>
      <c r="B604" s="98" t="s">
        <v>683</v>
      </c>
      <c r="C604" s="101"/>
    </row>
    <row r="605" s="22" customFormat="1" customHeight="1" spans="1:3">
      <c r="A605" s="98">
        <v>103050131</v>
      </c>
      <c r="B605" s="98" t="s">
        <v>684</v>
      </c>
      <c r="C605" s="101"/>
    </row>
    <row r="606" s="22" customFormat="1" customHeight="1" spans="1:3">
      <c r="A606" s="98">
        <v>103050132</v>
      </c>
      <c r="B606" s="98" t="s">
        <v>685</v>
      </c>
      <c r="C606" s="101"/>
    </row>
    <row r="607" s="22" customFormat="1" customHeight="1" spans="1:3">
      <c r="A607" s="98">
        <v>103050133</v>
      </c>
      <c r="B607" s="98" t="s">
        <v>686</v>
      </c>
      <c r="C607" s="101"/>
    </row>
    <row r="608" s="22" customFormat="1" customHeight="1" spans="1:3">
      <c r="A608" s="98">
        <v>103050199</v>
      </c>
      <c r="B608" s="98" t="s">
        <v>687</v>
      </c>
      <c r="C608" s="101">
        <v>3018</v>
      </c>
    </row>
    <row r="609" s="22" customFormat="1" customHeight="1" spans="1:3">
      <c r="A609" s="98">
        <v>1030502</v>
      </c>
      <c r="B609" s="129" t="s">
        <v>688</v>
      </c>
      <c r="C609" s="101">
        <f>SUM(C610:C613)</f>
        <v>0</v>
      </c>
    </row>
    <row r="610" s="22" customFormat="1" customHeight="1" spans="1:3">
      <c r="A610" s="98">
        <v>103050201</v>
      </c>
      <c r="B610" s="98" t="s">
        <v>689</v>
      </c>
      <c r="C610" s="101"/>
    </row>
    <row r="611" s="22" customFormat="1" customHeight="1" spans="1:3">
      <c r="A611" s="98">
        <v>103050202</v>
      </c>
      <c r="B611" s="98" t="s">
        <v>690</v>
      </c>
      <c r="C611" s="101"/>
    </row>
    <row r="612" s="22" customFormat="1" customHeight="1" spans="1:3">
      <c r="A612" s="98">
        <v>103050203</v>
      </c>
      <c r="B612" s="98" t="s">
        <v>691</v>
      </c>
      <c r="C612" s="101"/>
    </row>
    <row r="613" s="22" customFormat="1" customHeight="1" spans="1:3">
      <c r="A613" s="98">
        <v>103050299</v>
      </c>
      <c r="B613" s="98" t="s">
        <v>692</v>
      </c>
      <c r="C613" s="101"/>
    </row>
    <row r="614" s="22" customFormat="1" customHeight="1" spans="1:3">
      <c r="A614" s="98">
        <v>1030503</v>
      </c>
      <c r="B614" s="129" t="s">
        <v>693</v>
      </c>
      <c r="C614" s="101"/>
    </row>
    <row r="615" s="22" customFormat="1" customHeight="1" spans="1:3">
      <c r="A615" s="98">
        <v>1030509</v>
      </c>
      <c r="B615" s="129" t="s">
        <v>694</v>
      </c>
      <c r="C615" s="101"/>
    </row>
    <row r="616" s="22" customFormat="1" customHeight="1" spans="1:3">
      <c r="A616" s="98">
        <v>10306</v>
      </c>
      <c r="B616" s="129" t="s">
        <v>695</v>
      </c>
      <c r="C616" s="101">
        <f>SUM(C617,C621,C624,C626,C628,C629,C633,C634)</f>
        <v>0</v>
      </c>
    </row>
    <row r="617" s="22" customFormat="1" customHeight="1" spans="1:3">
      <c r="A617" s="98">
        <v>1030601</v>
      </c>
      <c r="B617" s="129" t="s">
        <v>696</v>
      </c>
      <c r="C617" s="101">
        <f>SUM(C618:C620)</f>
        <v>0</v>
      </c>
    </row>
    <row r="618" s="22" customFormat="1" customHeight="1" spans="1:3">
      <c r="A618" s="98">
        <v>103060101</v>
      </c>
      <c r="B618" s="98" t="s">
        <v>697</v>
      </c>
      <c r="C618" s="101"/>
    </row>
    <row r="619" s="22" customFormat="1" customHeight="1" spans="1:3">
      <c r="A619" s="98">
        <v>103060102</v>
      </c>
      <c r="B619" s="98" t="s">
        <v>698</v>
      </c>
      <c r="C619" s="101"/>
    </row>
    <row r="620" s="22" customFormat="1" customHeight="1" spans="1:3">
      <c r="A620" s="98">
        <v>103060199</v>
      </c>
      <c r="B620" s="98" t="s">
        <v>699</v>
      </c>
      <c r="C620" s="101"/>
    </row>
    <row r="621" s="22" customFormat="1" customHeight="1" spans="1:3">
      <c r="A621" s="98">
        <v>1030602</v>
      </c>
      <c r="B621" s="129" t="s">
        <v>700</v>
      </c>
      <c r="C621" s="101">
        <f>SUM(C622:C623)</f>
        <v>0</v>
      </c>
    </row>
    <row r="622" s="22" customFormat="1" customHeight="1" spans="1:3">
      <c r="A622" s="98">
        <v>103060201</v>
      </c>
      <c r="B622" s="98" t="s">
        <v>701</v>
      </c>
      <c r="C622" s="101"/>
    </row>
    <row r="623" s="22" customFormat="1" customHeight="1" spans="1:3">
      <c r="A623" s="98">
        <v>103060299</v>
      </c>
      <c r="B623" s="98" t="s">
        <v>702</v>
      </c>
      <c r="C623" s="101"/>
    </row>
    <row r="624" s="22" customFormat="1" customHeight="1" spans="1:3">
      <c r="A624" s="98">
        <v>1030603</v>
      </c>
      <c r="B624" s="129" t="s">
        <v>703</v>
      </c>
      <c r="C624" s="101">
        <f>C625</f>
        <v>0</v>
      </c>
    </row>
    <row r="625" s="22" customFormat="1" customHeight="1" spans="1:3">
      <c r="A625" s="98">
        <v>103060399</v>
      </c>
      <c r="B625" s="98" t="s">
        <v>704</v>
      </c>
      <c r="C625" s="101"/>
    </row>
    <row r="626" s="22" customFormat="1" customHeight="1" spans="1:3">
      <c r="A626" s="98">
        <v>1030604</v>
      </c>
      <c r="B626" s="129" t="s">
        <v>705</v>
      </c>
      <c r="C626" s="101">
        <f>C627</f>
        <v>0</v>
      </c>
    </row>
    <row r="627" s="22" customFormat="1" customHeight="1" spans="1:3">
      <c r="A627" s="98">
        <v>103060499</v>
      </c>
      <c r="B627" s="98" t="s">
        <v>706</v>
      </c>
      <c r="C627" s="101"/>
    </row>
    <row r="628" s="22" customFormat="1" customHeight="1" spans="1:3">
      <c r="A628" s="98">
        <v>1030605</v>
      </c>
      <c r="B628" s="129" t="s">
        <v>707</v>
      </c>
      <c r="C628" s="101"/>
    </row>
    <row r="629" s="22" customFormat="1" customHeight="1" spans="1:3">
      <c r="A629" s="98">
        <v>1030606</v>
      </c>
      <c r="B629" s="129" t="s">
        <v>708</v>
      </c>
      <c r="C629" s="101">
        <f>SUM(C630:C632)</f>
        <v>0</v>
      </c>
    </row>
    <row r="630" s="22" customFormat="1" customHeight="1" spans="1:3">
      <c r="A630" s="98">
        <v>103060601</v>
      </c>
      <c r="B630" s="98" t="s">
        <v>709</v>
      </c>
      <c r="C630" s="101"/>
    </row>
    <row r="631" s="22" customFormat="1" customHeight="1" spans="1:3">
      <c r="A631" s="98">
        <v>103060602</v>
      </c>
      <c r="B631" s="98" t="s">
        <v>710</v>
      </c>
      <c r="C631" s="101"/>
    </row>
    <row r="632" s="22" customFormat="1" customHeight="1" spans="1:3">
      <c r="A632" s="98">
        <v>103060699</v>
      </c>
      <c r="B632" s="98" t="s">
        <v>711</v>
      </c>
      <c r="C632" s="101"/>
    </row>
    <row r="633" s="22" customFormat="1" customHeight="1" spans="1:3">
      <c r="A633" s="98">
        <v>1030607</v>
      </c>
      <c r="B633" s="129" t="s">
        <v>712</v>
      </c>
      <c r="C633" s="101"/>
    </row>
    <row r="634" s="22" customFormat="1" customHeight="1" spans="1:3">
      <c r="A634" s="98">
        <v>1030699</v>
      </c>
      <c r="B634" s="129" t="s">
        <v>713</v>
      </c>
      <c r="C634" s="101"/>
    </row>
    <row r="635" s="22" customFormat="1" customHeight="1" spans="1:3">
      <c r="A635" s="98">
        <v>10307</v>
      </c>
      <c r="B635" s="129" t="s">
        <v>714</v>
      </c>
      <c r="C635" s="101">
        <f>SUM(C636,C638,C645:C647,C652,C658:C659,C661,C662,C665:C668,C673:C677,C680:C681,C685)</f>
        <v>9607</v>
      </c>
    </row>
    <row r="636" s="22" customFormat="1" customHeight="1" spans="1:3">
      <c r="A636" s="98">
        <v>1030701</v>
      </c>
      <c r="B636" s="129" t="s">
        <v>715</v>
      </c>
      <c r="C636" s="101">
        <f>C637</f>
        <v>0</v>
      </c>
    </row>
    <row r="637" s="22" customFormat="1" customHeight="1" spans="1:3">
      <c r="A637" s="98">
        <v>103070101</v>
      </c>
      <c r="B637" s="98" t="s">
        <v>716</v>
      </c>
      <c r="C637" s="101"/>
    </row>
    <row r="638" s="22" customFormat="1" customHeight="1" spans="1:3">
      <c r="A638" s="98">
        <v>1030702</v>
      </c>
      <c r="B638" s="129" t="s">
        <v>717</v>
      </c>
      <c r="C638" s="101">
        <f>SUM(C639:C644)</f>
        <v>0</v>
      </c>
    </row>
    <row r="639" s="22" customFormat="1" customHeight="1" spans="1:3">
      <c r="A639" s="98">
        <v>103070201</v>
      </c>
      <c r="B639" s="98" t="s">
        <v>718</v>
      </c>
      <c r="C639" s="101"/>
    </row>
    <row r="640" s="22" customFormat="1" customHeight="1" spans="1:3">
      <c r="A640" s="98">
        <v>103070202</v>
      </c>
      <c r="B640" s="98" t="s">
        <v>719</v>
      </c>
      <c r="C640" s="101"/>
    </row>
    <row r="641" s="22" customFormat="1" customHeight="1" spans="1:3">
      <c r="A641" s="98">
        <v>103070203</v>
      </c>
      <c r="B641" s="98" t="s">
        <v>720</v>
      </c>
      <c r="C641" s="101"/>
    </row>
    <row r="642" s="22" customFormat="1" customHeight="1" spans="1:3">
      <c r="A642" s="98">
        <v>103070204</v>
      </c>
      <c r="B642" s="98" t="s">
        <v>721</v>
      </c>
      <c r="C642" s="101"/>
    </row>
    <row r="643" s="22" customFormat="1" customHeight="1" spans="1:3">
      <c r="A643" s="98">
        <v>103070205</v>
      </c>
      <c r="B643" s="98" t="s">
        <v>722</v>
      </c>
      <c r="C643" s="101"/>
    </row>
    <row r="644" s="22" customFormat="1" customHeight="1" spans="1:3">
      <c r="A644" s="98">
        <v>103070206</v>
      </c>
      <c r="B644" s="98" t="s">
        <v>723</v>
      </c>
      <c r="C644" s="101"/>
    </row>
    <row r="645" s="22" customFormat="1" customHeight="1" spans="1:3">
      <c r="A645" s="98">
        <v>1030703</v>
      </c>
      <c r="B645" s="129" t="s">
        <v>724</v>
      </c>
      <c r="C645" s="101"/>
    </row>
    <row r="646" s="22" customFormat="1" customHeight="1" spans="1:3">
      <c r="A646" s="98">
        <v>1030704</v>
      </c>
      <c r="B646" s="129" t="s">
        <v>725</v>
      </c>
      <c r="C646" s="101"/>
    </row>
    <row r="647" s="22" customFormat="1" customHeight="1" spans="1:3">
      <c r="A647" s="98">
        <v>1030705</v>
      </c>
      <c r="B647" s="129" t="s">
        <v>726</v>
      </c>
      <c r="C647" s="101">
        <f>SUM(C648:C651)</f>
        <v>184</v>
      </c>
    </row>
    <row r="648" s="22" customFormat="1" customHeight="1" spans="1:3">
      <c r="A648" s="98">
        <v>103070501</v>
      </c>
      <c r="B648" s="98" t="s">
        <v>727</v>
      </c>
      <c r="C648" s="101">
        <v>138</v>
      </c>
    </row>
    <row r="649" s="22" customFormat="1" customHeight="1" spans="1:3">
      <c r="A649" s="98">
        <v>103070502</v>
      </c>
      <c r="B649" s="98" t="s">
        <v>728</v>
      </c>
      <c r="C649" s="101"/>
    </row>
    <row r="650" s="22" customFormat="1" customHeight="1" spans="1:3">
      <c r="A650" s="98">
        <v>103070503</v>
      </c>
      <c r="B650" s="98" t="s">
        <v>729</v>
      </c>
      <c r="C650" s="101"/>
    </row>
    <row r="651" s="22" customFormat="1" customHeight="1" spans="1:3">
      <c r="A651" s="98">
        <v>103070599</v>
      </c>
      <c r="B651" s="98" t="s">
        <v>730</v>
      </c>
      <c r="C651" s="101">
        <v>46</v>
      </c>
    </row>
    <row r="652" s="22" customFormat="1" customHeight="1" spans="1:3">
      <c r="A652" s="98">
        <v>1030706</v>
      </c>
      <c r="B652" s="129" t="s">
        <v>731</v>
      </c>
      <c r="C652" s="101">
        <f>SUM(C653:C657)</f>
        <v>8225</v>
      </c>
    </row>
    <row r="653" s="22" customFormat="1" customHeight="1" spans="1:3">
      <c r="A653" s="98">
        <v>103070601</v>
      </c>
      <c r="B653" s="98" t="s">
        <v>732</v>
      </c>
      <c r="C653" s="101">
        <v>4401</v>
      </c>
    </row>
    <row r="654" s="22" customFormat="1" customHeight="1" spans="1:3">
      <c r="A654" s="98">
        <v>103070602</v>
      </c>
      <c r="B654" s="98" t="s">
        <v>733</v>
      </c>
      <c r="C654" s="101">
        <v>1416</v>
      </c>
    </row>
    <row r="655" s="22" customFormat="1" customHeight="1" spans="1:3">
      <c r="A655" s="98">
        <v>103070603</v>
      </c>
      <c r="B655" s="98" t="s">
        <v>734</v>
      </c>
      <c r="C655" s="101"/>
    </row>
    <row r="656" s="22" customFormat="1" customHeight="1" spans="1:3">
      <c r="A656" s="98">
        <v>103070604</v>
      </c>
      <c r="B656" s="98" t="s">
        <v>735</v>
      </c>
      <c r="C656" s="101"/>
    </row>
    <row r="657" s="22" customFormat="1" customHeight="1" spans="1:3">
      <c r="A657" s="98">
        <v>103070699</v>
      </c>
      <c r="B657" s="98" t="s">
        <v>736</v>
      </c>
      <c r="C657" s="101">
        <v>2408</v>
      </c>
    </row>
    <row r="658" s="22" customFormat="1" customHeight="1" spans="1:3">
      <c r="A658" s="98">
        <v>1030707</v>
      </c>
      <c r="B658" s="129" t="s">
        <v>737</v>
      </c>
      <c r="C658" s="101"/>
    </row>
    <row r="659" s="22" customFormat="1" customHeight="1" spans="1:3">
      <c r="A659" s="98">
        <v>1030708</v>
      </c>
      <c r="B659" s="129" t="s">
        <v>738</v>
      </c>
      <c r="C659" s="101">
        <f>C660</f>
        <v>0</v>
      </c>
    </row>
    <row r="660" s="22" customFormat="1" customHeight="1" spans="1:3">
      <c r="A660" s="98">
        <v>103070801</v>
      </c>
      <c r="B660" s="98" t="s">
        <v>739</v>
      </c>
      <c r="C660" s="101"/>
    </row>
    <row r="661" s="22" customFormat="1" customHeight="1" spans="1:3">
      <c r="A661" s="98">
        <v>1030709</v>
      </c>
      <c r="B661" s="129" t="s">
        <v>740</v>
      </c>
      <c r="C661" s="101"/>
    </row>
    <row r="662" s="22" customFormat="1" customHeight="1" spans="1:3">
      <c r="A662" s="98">
        <v>1030710</v>
      </c>
      <c r="B662" s="129" t="s">
        <v>741</v>
      </c>
      <c r="C662" s="101">
        <f>SUM(C663:C664)</f>
        <v>0</v>
      </c>
    </row>
    <row r="663" s="22" customFormat="1" customHeight="1" spans="1:3">
      <c r="A663" s="98">
        <v>103071001</v>
      </c>
      <c r="B663" s="98" t="s">
        <v>742</v>
      </c>
      <c r="C663" s="101"/>
    </row>
    <row r="664" s="22" customFormat="1" customHeight="1" spans="1:3">
      <c r="A664" s="98">
        <v>103071002</v>
      </c>
      <c r="B664" s="98" t="s">
        <v>743</v>
      </c>
      <c r="C664" s="101"/>
    </row>
    <row r="665" s="22" customFormat="1" customHeight="1" spans="1:3">
      <c r="A665" s="98">
        <v>1030711</v>
      </c>
      <c r="B665" s="129" t="s">
        <v>744</v>
      </c>
      <c r="C665" s="101"/>
    </row>
    <row r="666" s="22" customFormat="1" customHeight="1" spans="1:3">
      <c r="A666" s="98">
        <v>1030712</v>
      </c>
      <c r="B666" s="129" t="s">
        <v>745</v>
      </c>
      <c r="C666" s="101"/>
    </row>
    <row r="667" s="22" customFormat="1" customHeight="1" spans="1:3">
      <c r="A667" s="98">
        <v>1030713</v>
      </c>
      <c r="B667" s="129" t="s">
        <v>746</v>
      </c>
      <c r="C667" s="101"/>
    </row>
    <row r="668" s="22" customFormat="1" customHeight="1" spans="1:3">
      <c r="A668" s="98">
        <v>1030714</v>
      </c>
      <c r="B668" s="129" t="s">
        <v>747</v>
      </c>
      <c r="C668" s="101">
        <f>SUM(C669:C672)</f>
        <v>933</v>
      </c>
    </row>
    <row r="669" s="22" customFormat="1" customHeight="1" spans="1:3">
      <c r="A669" s="98">
        <v>103071401</v>
      </c>
      <c r="B669" s="98" t="s">
        <v>748</v>
      </c>
      <c r="C669" s="101"/>
    </row>
    <row r="670" s="22" customFormat="1" customHeight="1" spans="1:3">
      <c r="A670" s="98">
        <v>103071402</v>
      </c>
      <c r="B670" s="98" t="s">
        <v>749</v>
      </c>
      <c r="C670" s="101">
        <v>2</v>
      </c>
    </row>
    <row r="671" s="22" customFormat="1" customHeight="1" spans="1:3">
      <c r="A671" s="98">
        <v>103071404</v>
      </c>
      <c r="B671" s="98" t="s">
        <v>750</v>
      </c>
      <c r="C671" s="101">
        <v>931</v>
      </c>
    </row>
    <row r="672" s="22" customFormat="1" customHeight="1" spans="1:3">
      <c r="A672" s="98">
        <v>103071405</v>
      </c>
      <c r="B672" s="98" t="s">
        <v>751</v>
      </c>
      <c r="C672" s="101"/>
    </row>
    <row r="673" s="22" customFormat="1" customHeight="1" spans="1:3">
      <c r="A673" s="98">
        <v>1030715</v>
      </c>
      <c r="B673" s="129" t="s">
        <v>752</v>
      </c>
      <c r="C673" s="101"/>
    </row>
    <row r="674" s="22" customFormat="1" customHeight="1" spans="1:3">
      <c r="A674" s="98">
        <v>1030716</v>
      </c>
      <c r="B674" s="129" t="s">
        <v>753</v>
      </c>
      <c r="C674" s="101"/>
    </row>
    <row r="675" s="22" customFormat="1" customHeight="1" spans="1:3">
      <c r="A675" s="98">
        <v>1030717</v>
      </c>
      <c r="B675" s="129" t="s">
        <v>754</v>
      </c>
      <c r="C675" s="101"/>
    </row>
    <row r="676" s="22" customFormat="1" customHeight="1" spans="1:3">
      <c r="A676" s="98">
        <v>1030718</v>
      </c>
      <c r="B676" s="129" t="s">
        <v>755</v>
      </c>
      <c r="C676" s="101"/>
    </row>
    <row r="677" s="22" customFormat="1" customHeight="1" spans="1:3">
      <c r="A677" s="98">
        <v>1030719</v>
      </c>
      <c r="B677" s="129" t="s">
        <v>756</v>
      </c>
      <c r="C677" s="101">
        <f>SUM(C678:C679)</f>
        <v>218</v>
      </c>
    </row>
    <row r="678" s="22" customFormat="1" customHeight="1" spans="1:3">
      <c r="A678" s="98">
        <v>103071901</v>
      </c>
      <c r="B678" s="98" t="s">
        <v>757</v>
      </c>
      <c r="C678" s="101"/>
    </row>
    <row r="679" s="22" customFormat="1" customHeight="1" spans="1:3">
      <c r="A679" s="98">
        <v>103071999</v>
      </c>
      <c r="B679" s="98" t="s">
        <v>758</v>
      </c>
      <c r="C679" s="101">
        <v>218</v>
      </c>
    </row>
    <row r="680" s="22" customFormat="1" customHeight="1" spans="1:3">
      <c r="A680" s="98">
        <v>1030720</v>
      </c>
      <c r="B680" s="129" t="s">
        <v>759</v>
      </c>
      <c r="C680" s="101"/>
    </row>
    <row r="681" s="22" customFormat="1" customHeight="1" spans="1:3">
      <c r="A681" s="98">
        <v>1030721</v>
      </c>
      <c r="B681" s="129" t="s">
        <v>760</v>
      </c>
      <c r="C681" s="101">
        <f>SUM(C682:C684)</f>
        <v>0</v>
      </c>
    </row>
    <row r="682" s="22" customFormat="1" customHeight="1" spans="1:3">
      <c r="A682" s="98">
        <v>103072101</v>
      </c>
      <c r="B682" s="98" t="s">
        <v>761</v>
      </c>
      <c r="C682" s="101"/>
    </row>
    <row r="683" s="22" customFormat="1" customHeight="1" spans="1:3">
      <c r="A683" s="98">
        <v>103072102</v>
      </c>
      <c r="B683" s="98" t="s">
        <v>762</v>
      </c>
      <c r="C683" s="101"/>
    </row>
    <row r="684" s="22" customFormat="1" customHeight="1" spans="1:3">
      <c r="A684" s="98">
        <v>103072199</v>
      </c>
      <c r="B684" s="98" t="s">
        <v>763</v>
      </c>
      <c r="C684" s="101"/>
    </row>
    <row r="685" s="22" customFormat="1" customHeight="1" spans="1:3">
      <c r="A685" s="98">
        <v>1030799</v>
      </c>
      <c r="B685" s="129" t="s">
        <v>764</v>
      </c>
      <c r="C685" s="101">
        <v>47</v>
      </c>
    </row>
    <row r="686" s="22" customFormat="1" customHeight="1" spans="1:3">
      <c r="A686" s="98">
        <v>10308</v>
      </c>
      <c r="B686" s="129" t="s">
        <v>765</v>
      </c>
      <c r="C686" s="101">
        <f>SUM(C687:C688)</f>
        <v>30</v>
      </c>
    </row>
    <row r="687" s="22" customFormat="1" customHeight="1" spans="1:3">
      <c r="A687" s="98">
        <v>1030801</v>
      </c>
      <c r="B687" s="129" t="s">
        <v>766</v>
      </c>
      <c r="C687" s="101"/>
    </row>
    <row r="688" s="22" customFormat="1" customHeight="1" spans="1:3">
      <c r="A688" s="98">
        <v>1030802</v>
      </c>
      <c r="B688" s="129" t="s">
        <v>767</v>
      </c>
      <c r="C688" s="101">
        <v>30</v>
      </c>
    </row>
    <row r="689" s="22" customFormat="1" customHeight="1" spans="1:3">
      <c r="A689" s="98">
        <v>10309</v>
      </c>
      <c r="B689" s="129" t="s">
        <v>768</v>
      </c>
      <c r="C689" s="101">
        <f>SUM(C690:C694)</f>
        <v>652</v>
      </c>
    </row>
    <row r="690" s="22" customFormat="1" customHeight="1" spans="1:3">
      <c r="A690" s="98">
        <v>1030901</v>
      </c>
      <c r="B690" s="129" t="s">
        <v>769</v>
      </c>
      <c r="C690" s="101"/>
    </row>
    <row r="691" s="22" customFormat="1" customHeight="1" spans="1:3">
      <c r="A691" s="98">
        <v>1030902</v>
      </c>
      <c r="B691" s="129" t="s">
        <v>770</v>
      </c>
      <c r="C691" s="101"/>
    </row>
    <row r="692" s="22" customFormat="1" customHeight="1" spans="1:3">
      <c r="A692" s="98">
        <v>1030903</v>
      </c>
      <c r="B692" s="129" t="s">
        <v>771</v>
      </c>
      <c r="C692" s="101">
        <v>652</v>
      </c>
    </row>
    <row r="693" s="22" customFormat="1" customHeight="1" spans="1:3">
      <c r="A693" s="98">
        <v>1030904</v>
      </c>
      <c r="B693" s="129" t="s">
        <v>772</v>
      </c>
      <c r="C693" s="101"/>
    </row>
    <row r="694" s="22" customFormat="1" customHeight="1" spans="1:3">
      <c r="A694" s="98">
        <v>1030999</v>
      </c>
      <c r="B694" s="129" t="s">
        <v>773</v>
      </c>
      <c r="C694" s="101"/>
    </row>
    <row r="695" s="22" customFormat="1" customHeight="1" spans="1:3">
      <c r="A695" s="98">
        <v>10399</v>
      </c>
      <c r="B695" s="129" t="s">
        <v>774</v>
      </c>
      <c r="C695" s="101">
        <f>SUM(C696:C703)</f>
        <v>2082</v>
      </c>
    </row>
    <row r="696" s="22" customFormat="1" customHeight="1" spans="1:3">
      <c r="A696" s="98">
        <v>1039904</v>
      </c>
      <c r="B696" s="129" t="s">
        <v>775</v>
      </c>
      <c r="C696" s="101"/>
    </row>
    <row r="697" s="22" customFormat="1" customHeight="1" spans="1:3">
      <c r="A697" s="98">
        <v>1039907</v>
      </c>
      <c r="B697" s="129" t="s">
        <v>776</v>
      </c>
      <c r="C697" s="101"/>
    </row>
    <row r="698" s="22" customFormat="1" customHeight="1" spans="1:3">
      <c r="A698" s="98">
        <v>1039908</v>
      </c>
      <c r="B698" s="129" t="s">
        <v>777</v>
      </c>
      <c r="C698" s="101"/>
    </row>
    <row r="699" s="22" customFormat="1" customHeight="1" spans="1:3">
      <c r="A699" s="98">
        <v>1039912</v>
      </c>
      <c r="B699" s="129" t="s">
        <v>778</v>
      </c>
      <c r="C699" s="101"/>
    </row>
    <row r="700" s="22" customFormat="1" customHeight="1" spans="1:3">
      <c r="A700" s="98">
        <v>1039913</v>
      </c>
      <c r="B700" s="129" t="s">
        <v>779</v>
      </c>
      <c r="C700" s="101"/>
    </row>
    <row r="701" s="22" customFormat="1" customHeight="1" spans="1:3">
      <c r="A701" s="98">
        <v>1039914</v>
      </c>
      <c r="B701" s="129" t="s">
        <v>780</v>
      </c>
      <c r="C701" s="101"/>
    </row>
    <row r="702" s="22" customFormat="1" customHeight="1" spans="1:3">
      <c r="A702" s="98">
        <v>1039915</v>
      </c>
      <c r="B702" s="129" t="s">
        <v>781</v>
      </c>
      <c r="C702" s="101"/>
    </row>
    <row r="703" s="22" customFormat="1" customHeight="1" spans="1:3">
      <c r="A703" s="98">
        <v>1039999</v>
      </c>
      <c r="B703" s="129" t="s">
        <v>782</v>
      </c>
      <c r="C703" s="101">
        <v>2082</v>
      </c>
    </row>
  </sheetData>
  <mergeCells count="2">
    <mergeCell ref="A2:C2"/>
    <mergeCell ref="A3:C3"/>
  </mergeCells>
  <dataValidations count="1">
    <dataValidation type="decimal" operator="between" allowBlank="1" showInputMessage="1" showErrorMessage="1" sqref="C5:C703">
      <formula1>-99999999999999</formula1>
      <formula2>99999999999999</formula2>
    </dataValidation>
  </dataValidations>
  <pageMargins left="0.751388888888889" right="0.751388888888889" top="1" bottom="1" header="0.5" footer="0.5"/>
  <pageSetup paperSize="9" orientation="portrait"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view="pageBreakPreview" zoomScaleNormal="100" workbookViewId="0">
      <selection activeCell="J12" sqref="J12"/>
    </sheetView>
  </sheetViews>
  <sheetFormatPr defaultColWidth="9" defaultRowHeight="20" customHeight="1" outlineLevelCol="4"/>
  <cols>
    <col min="1" max="1" width="5.75" style="1" customWidth="1"/>
    <col min="2" max="2" width="26.625" style="1" customWidth="1"/>
    <col min="3" max="3" width="27.5" style="1" customWidth="1"/>
    <col min="4" max="4" width="14.375" style="1" customWidth="1"/>
    <col min="5" max="5" width="12.875" style="2" customWidth="1"/>
    <col min="6" max="16384" width="9" style="1"/>
  </cols>
  <sheetData>
    <row r="1" customHeight="1" spans="1:1">
      <c r="A1" s="3" t="s">
        <v>69</v>
      </c>
    </row>
    <row r="2" ht="30" customHeight="1" spans="1:5">
      <c r="A2" s="4" t="s">
        <v>70</v>
      </c>
      <c r="B2" s="4"/>
      <c r="C2" s="4"/>
      <c r="D2" s="4"/>
      <c r="E2" s="5"/>
    </row>
    <row r="3" customHeight="1" spans="1:5">
      <c r="A3" s="6"/>
      <c r="B3" s="6"/>
      <c r="C3" s="6"/>
      <c r="D3" s="6"/>
      <c r="E3" s="7" t="s">
        <v>71</v>
      </c>
    </row>
    <row r="4" ht="30" customHeight="1" spans="1:5">
      <c r="A4" s="8" t="s">
        <v>1</v>
      </c>
      <c r="B4" s="8" t="s">
        <v>2525</v>
      </c>
      <c r="C4" s="8" t="s">
        <v>2526</v>
      </c>
      <c r="D4" s="8" t="s">
        <v>2527</v>
      </c>
      <c r="E4" s="9" t="s">
        <v>2528</v>
      </c>
    </row>
    <row r="5" ht="30" customHeight="1" spans="1:5">
      <c r="A5" s="10"/>
      <c r="B5" s="10" t="s">
        <v>814</v>
      </c>
      <c r="C5" s="10"/>
      <c r="D5" s="8"/>
      <c r="E5" s="11">
        <f>E9+E19</f>
        <v>39100</v>
      </c>
    </row>
    <row r="6" ht="30" customHeight="1" spans="1:5">
      <c r="A6" s="12">
        <v>1</v>
      </c>
      <c r="B6" s="13" t="s">
        <v>2529</v>
      </c>
      <c r="C6" s="14" t="s">
        <v>2530</v>
      </c>
      <c r="D6" s="15" t="s">
        <v>2531</v>
      </c>
      <c r="E6" s="16">
        <v>5000</v>
      </c>
    </row>
    <row r="7" ht="30" customHeight="1" spans="1:5">
      <c r="A7" s="12">
        <v>2</v>
      </c>
      <c r="B7" s="13" t="s">
        <v>2532</v>
      </c>
      <c r="C7" s="14" t="s">
        <v>2533</v>
      </c>
      <c r="D7" s="15" t="s">
        <v>2531</v>
      </c>
      <c r="E7" s="16">
        <v>22500</v>
      </c>
    </row>
    <row r="8" ht="30" customHeight="1" spans="1:5">
      <c r="A8" s="12">
        <v>3</v>
      </c>
      <c r="B8" s="13" t="s">
        <v>2534</v>
      </c>
      <c r="C8" s="14" t="s">
        <v>2535</v>
      </c>
      <c r="D8" s="15" t="s">
        <v>2531</v>
      </c>
      <c r="E8" s="16">
        <v>6000</v>
      </c>
    </row>
    <row r="9" ht="30" customHeight="1" spans="1:5">
      <c r="A9" s="17"/>
      <c r="B9" s="18" t="s">
        <v>2536</v>
      </c>
      <c r="C9" s="17"/>
      <c r="D9" s="17"/>
      <c r="E9" s="19">
        <f>SUM(E6:E8)</f>
        <v>33500</v>
      </c>
    </row>
    <row r="10" ht="30" customHeight="1" spans="1:5">
      <c r="A10" s="20">
        <v>4</v>
      </c>
      <c r="B10" s="21" t="s">
        <v>2537</v>
      </c>
      <c r="C10" s="15" t="s">
        <v>2538</v>
      </c>
      <c r="D10" s="14" t="s">
        <v>2539</v>
      </c>
      <c r="E10" s="19">
        <v>200</v>
      </c>
    </row>
    <row r="11" ht="30" customHeight="1" spans="1:5">
      <c r="A11" s="20">
        <v>5</v>
      </c>
      <c r="B11" s="21" t="s">
        <v>2540</v>
      </c>
      <c r="C11" s="15" t="s">
        <v>2538</v>
      </c>
      <c r="D11" s="14" t="s">
        <v>2539</v>
      </c>
      <c r="E11" s="19">
        <v>1000</v>
      </c>
    </row>
    <row r="12" ht="30" customHeight="1" spans="1:5">
      <c r="A12" s="20">
        <v>6</v>
      </c>
      <c r="B12" s="21" t="s">
        <v>2541</v>
      </c>
      <c r="C12" s="15" t="s">
        <v>2542</v>
      </c>
      <c r="D12" s="14" t="s">
        <v>2539</v>
      </c>
      <c r="E12" s="19">
        <v>600</v>
      </c>
    </row>
    <row r="13" ht="30" customHeight="1" spans="1:5">
      <c r="A13" s="20">
        <v>7</v>
      </c>
      <c r="B13" s="21" t="s">
        <v>2543</v>
      </c>
      <c r="C13" s="15" t="s">
        <v>2544</v>
      </c>
      <c r="D13" s="14" t="s">
        <v>2539</v>
      </c>
      <c r="E13" s="19">
        <v>880</v>
      </c>
    </row>
    <row r="14" ht="30" customHeight="1" spans="1:5">
      <c r="A14" s="20">
        <v>8</v>
      </c>
      <c r="B14" s="21" t="s">
        <v>2545</v>
      </c>
      <c r="C14" s="15" t="s">
        <v>2546</v>
      </c>
      <c r="D14" s="14" t="s">
        <v>2539</v>
      </c>
      <c r="E14" s="19">
        <v>1000</v>
      </c>
    </row>
    <row r="15" ht="30" customHeight="1" spans="1:5">
      <c r="A15" s="20">
        <v>9</v>
      </c>
      <c r="B15" s="21" t="s">
        <v>2547</v>
      </c>
      <c r="C15" s="15" t="s">
        <v>2548</v>
      </c>
      <c r="D15" s="14" t="s">
        <v>2539</v>
      </c>
      <c r="E15" s="19">
        <v>982</v>
      </c>
    </row>
    <row r="16" ht="30" customHeight="1" spans="1:5">
      <c r="A16" s="20">
        <v>10</v>
      </c>
      <c r="B16" s="21" t="s">
        <v>2549</v>
      </c>
      <c r="C16" s="15" t="s">
        <v>2550</v>
      </c>
      <c r="D16" s="14" t="s">
        <v>2539</v>
      </c>
      <c r="E16" s="19">
        <v>250</v>
      </c>
    </row>
    <row r="17" ht="30" customHeight="1" spans="1:5">
      <c r="A17" s="20">
        <v>11</v>
      </c>
      <c r="B17" s="21" t="s">
        <v>2551</v>
      </c>
      <c r="C17" s="15" t="s">
        <v>2544</v>
      </c>
      <c r="D17" s="14" t="s">
        <v>2539</v>
      </c>
      <c r="E17" s="19">
        <v>469</v>
      </c>
    </row>
    <row r="18" ht="30" customHeight="1" spans="1:5">
      <c r="A18" s="20">
        <v>12</v>
      </c>
      <c r="B18" s="21" t="s">
        <v>2552</v>
      </c>
      <c r="C18" s="15" t="s">
        <v>2544</v>
      </c>
      <c r="D18" s="14" t="s">
        <v>2539</v>
      </c>
      <c r="E18" s="19">
        <v>219</v>
      </c>
    </row>
    <row r="19" ht="30" customHeight="1" spans="1:5">
      <c r="A19" s="17"/>
      <c r="B19" s="18" t="s">
        <v>2553</v>
      </c>
      <c r="C19" s="17"/>
      <c r="D19" s="17"/>
      <c r="E19" s="19">
        <f>SUM(E10:E18)</f>
        <v>5600</v>
      </c>
    </row>
  </sheetData>
  <mergeCells count="1">
    <mergeCell ref="A2:E2"/>
  </mergeCells>
  <pageMargins left="0.751388888888889" right="0.751388888888889" top="1" bottom="1"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I7" sqref="I7"/>
    </sheetView>
  </sheetViews>
  <sheetFormatPr defaultColWidth="9" defaultRowHeight="20" customHeight="1" outlineLevelCol="5"/>
  <cols>
    <col min="1" max="1" width="28.625" style="85" customWidth="1"/>
    <col min="2" max="2" width="16.5" style="108" customWidth="1"/>
    <col min="3" max="3" width="15.75" style="108" customWidth="1"/>
    <col min="4" max="4" width="15.5" style="108" customWidth="1"/>
    <col min="5" max="5" width="10.75" style="108" customWidth="1"/>
    <col min="6" max="6" width="10" style="108" customWidth="1"/>
    <col min="7" max="16384" width="9" style="85"/>
  </cols>
  <sheetData>
    <row r="1" customHeight="1" spans="1:3">
      <c r="A1" s="94" t="s">
        <v>9</v>
      </c>
      <c r="B1" s="186"/>
      <c r="C1" s="186"/>
    </row>
    <row r="2" ht="30" customHeight="1" spans="1:6">
      <c r="A2" s="95" t="s">
        <v>10</v>
      </c>
      <c r="B2" s="95"/>
      <c r="C2" s="95"/>
      <c r="D2" s="95"/>
      <c r="E2" s="95"/>
      <c r="F2" s="95"/>
    </row>
    <row r="3" customHeight="1" spans="4:6">
      <c r="D3" s="118"/>
      <c r="F3" s="118" t="s">
        <v>71</v>
      </c>
    </row>
    <row r="4" s="94" customFormat="1" customHeight="1" spans="1:6">
      <c r="A4" s="187" t="s">
        <v>2</v>
      </c>
      <c r="B4" s="28" t="s">
        <v>73</v>
      </c>
      <c r="C4" s="28" t="s">
        <v>74</v>
      </c>
      <c r="D4" s="28" t="s">
        <v>75</v>
      </c>
      <c r="E4" s="110" t="s">
        <v>76</v>
      </c>
      <c r="F4" s="111" t="s">
        <v>77</v>
      </c>
    </row>
    <row r="5" s="94" customFormat="1" customHeight="1" spans="1:6">
      <c r="A5" s="188" t="s">
        <v>783</v>
      </c>
      <c r="B5" s="30">
        <v>332210</v>
      </c>
      <c r="C5" s="136">
        <v>306655</v>
      </c>
      <c r="D5" s="30">
        <v>342886</v>
      </c>
      <c r="E5" s="112">
        <f>D5-B5</f>
        <v>10676</v>
      </c>
      <c r="F5" s="113">
        <f>E5/B5</f>
        <v>0.0321362993287378</v>
      </c>
    </row>
    <row r="6" s="94" customFormat="1" customHeight="1" spans="1:6">
      <c r="A6" s="189" t="s">
        <v>784</v>
      </c>
      <c r="B6" s="32">
        <v>31464</v>
      </c>
      <c r="C6" s="190">
        <v>31805.708476</v>
      </c>
      <c r="D6" s="191">
        <v>34306</v>
      </c>
      <c r="E6" s="115">
        <f t="shared" ref="E6:E36" si="0">D6-B6</f>
        <v>2842</v>
      </c>
      <c r="F6" s="116">
        <f t="shared" ref="F6:F36" si="1">E6/B6</f>
        <v>0.090325451309433</v>
      </c>
    </row>
    <row r="7" s="94" customFormat="1" customHeight="1" spans="1:6">
      <c r="A7" s="189" t="s">
        <v>785</v>
      </c>
      <c r="B7" s="32">
        <v>0</v>
      </c>
      <c r="C7" s="190">
        <v>0</v>
      </c>
      <c r="D7" s="190">
        <v>0</v>
      </c>
      <c r="E7" s="115">
        <f t="shared" si="0"/>
        <v>0</v>
      </c>
      <c r="F7" s="116"/>
    </row>
    <row r="8" s="94" customFormat="1" customHeight="1" spans="1:6">
      <c r="A8" s="189" t="s">
        <v>786</v>
      </c>
      <c r="B8" s="32">
        <v>0</v>
      </c>
      <c r="C8" s="190">
        <v>0</v>
      </c>
      <c r="D8" s="190">
        <v>0</v>
      </c>
      <c r="E8" s="115">
        <f t="shared" si="0"/>
        <v>0</v>
      </c>
      <c r="F8" s="116"/>
    </row>
    <row r="9" s="94" customFormat="1" customHeight="1" spans="1:6">
      <c r="A9" s="189" t="s">
        <v>787</v>
      </c>
      <c r="B9" s="32">
        <v>10583</v>
      </c>
      <c r="C9" s="190">
        <v>11022.2884</v>
      </c>
      <c r="D9" s="191">
        <v>12789</v>
      </c>
      <c r="E9" s="115">
        <f t="shared" si="0"/>
        <v>2206</v>
      </c>
      <c r="F9" s="116">
        <f t="shared" si="1"/>
        <v>0.2084475101578</v>
      </c>
    </row>
    <row r="10" s="94" customFormat="1" customHeight="1" spans="1:6">
      <c r="A10" s="189" t="s">
        <v>788</v>
      </c>
      <c r="B10" s="32">
        <v>72418</v>
      </c>
      <c r="C10" s="190">
        <v>72673.83308</v>
      </c>
      <c r="D10" s="191">
        <v>73288</v>
      </c>
      <c r="E10" s="115">
        <f t="shared" si="0"/>
        <v>870</v>
      </c>
      <c r="F10" s="116">
        <f t="shared" si="1"/>
        <v>0.0120135877820431</v>
      </c>
    </row>
    <row r="11" s="94" customFormat="1" customHeight="1" spans="1:6">
      <c r="A11" s="189" t="s">
        <v>789</v>
      </c>
      <c r="B11" s="32">
        <v>12775</v>
      </c>
      <c r="C11" s="190">
        <v>10546.2299</v>
      </c>
      <c r="D11" s="191">
        <v>13472</v>
      </c>
      <c r="E11" s="115">
        <f t="shared" si="0"/>
        <v>697</v>
      </c>
      <c r="F11" s="116">
        <f t="shared" si="1"/>
        <v>0.054559686888454</v>
      </c>
    </row>
    <row r="12" s="94" customFormat="1" customHeight="1" spans="1:6">
      <c r="A12" s="189" t="s">
        <v>790</v>
      </c>
      <c r="B12" s="32">
        <v>3805</v>
      </c>
      <c r="C12" s="190">
        <v>2285.17546</v>
      </c>
      <c r="D12" s="191">
        <v>2407</v>
      </c>
      <c r="E12" s="115">
        <f t="shared" si="0"/>
        <v>-1398</v>
      </c>
      <c r="F12" s="116">
        <f t="shared" si="1"/>
        <v>-0.367411300919842</v>
      </c>
    </row>
    <row r="13" s="94" customFormat="1" customHeight="1" spans="1:6">
      <c r="A13" s="189" t="s">
        <v>791</v>
      </c>
      <c r="B13" s="32">
        <v>57836</v>
      </c>
      <c r="C13" s="190">
        <v>55150.587604</v>
      </c>
      <c r="D13" s="191">
        <v>51512</v>
      </c>
      <c r="E13" s="115">
        <f t="shared" si="0"/>
        <v>-6324</v>
      </c>
      <c r="F13" s="116">
        <f t="shared" si="1"/>
        <v>-0.109343661387371</v>
      </c>
    </row>
    <row r="14" s="94" customFormat="1" customHeight="1" spans="1:6">
      <c r="A14" s="189" t="s">
        <v>792</v>
      </c>
      <c r="B14" s="32">
        <v>35483</v>
      </c>
      <c r="C14" s="190">
        <v>23932.210659</v>
      </c>
      <c r="D14" s="191">
        <v>24712</v>
      </c>
      <c r="E14" s="115">
        <f t="shared" si="0"/>
        <v>-10771</v>
      </c>
      <c r="F14" s="116">
        <f t="shared" si="1"/>
        <v>-0.30355381450272</v>
      </c>
    </row>
    <row r="15" s="94" customFormat="1" customHeight="1" spans="1:6">
      <c r="A15" s="189" t="s">
        <v>793</v>
      </c>
      <c r="B15" s="32">
        <v>3501</v>
      </c>
      <c r="C15" s="190">
        <v>7977.2</v>
      </c>
      <c r="D15" s="191">
        <v>9209</v>
      </c>
      <c r="E15" s="115">
        <f t="shared" si="0"/>
        <v>5708</v>
      </c>
      <c r="F15" s="116">
        <f t="shared" si="1"/>
        <v>1.63039131676664</v>
      </c>
    </row>
    <row r="16" s="94" customFormat="1" customHeight="1" spans="1:6">
      <c r="A16" s="189" t="s">
        <v>794</v>
      </c>
      <c r="B16" s="32">
        <v>6753</v>
      </c>
      <c r="C16" s="190">
        <v>3342.069344</v>
      </c>
      <c r="D16" s="191">
        <v>6908</v>
      </c>
      <c r="E16" s="115">
        <f t="shared" si="0"/>
        <v>155</v>
      </c>
      <c r="F16" s="116">
        <f t="shared" si="1"/>
        <v>0.022952761735525</v>
      </c>
    </row>
    <row r="17" s="94" customFormat="1" customHeight="1" spans="1:6">
      <c r="A17" s="189" t="s">
        <v>795</v>
      </c>
      <c r="B17" s="32">
        <v>55687</v>
      </c>
      <c r="C17" s="190">
        <v>48687.899432</v>
      </c>
      <c r="D17" s="191">
        <v>77352</v>
      </c>
      <c r="E17" s="115">
        <f t="shared" si="0"/>
        <v>21665</v>
      </c>
      <c r="F17" s="116">
        <f t="shared" si="1"/>
        <v>0.389049508862032</v>
      </c>
    </row>
    <row r="18" s="94" customFormat="1" customHeight="1" spans="1:6">
      <c r="A18" s="189" t="s">
        <v>796</v>
      </c>
      <c r="B18" s="32">
        <v>7118</v>
      </c>
      <c r="C18" s="190">
        <v>6418.37538</v>
      </c>
      <c r="D18" s="191">
        <v>10470</v>
      </c>
      <c r="E18" s="115">
        <f t="shared" si="0"/>
        <v>3352</v>
      </c>
      <c r="F18" s="116">
        <f t="shared" si="1"/>
        <v>0.470918797415004</v>
      </c>
    </row>
    <row r="19" s="94" customFormat="1" customHeight="1" spans="1:6">
      <c r="A19" s="189" t="s">
        <v>797</v>
      </c>
      <c r="B19" s="32">
        <v>2008</v>
      </c>
      <c r="C19" s="190">
        <v>645.3325</v>
      </c>
      <c r="D19" s="191">
        <v>1602</v>
      </c>
      <c r="E19" s="115">
        <f t="shared" si="0"/>
        <v>-406</v>
      </c>
      <c r="F19" s="116">
        <f t="shared" si="1"/>
        <v>-0.202191235059761</v>
      </c>
    </row>
    <row r="20" s="94" customFormat="1" customHeight="1" spans="1:6">
      <c r="A20" s="189" t="s">
        <v>798</v>
      </c>
      <c r="B20" s="32">
        <v>1031</v>
      </c>
      <c r="C20" s="190">
        <v>591.8397</v>
      </c>
      <c r="D20" s="191">
        <v>986</v>
      </c>
      <c r="E20" s="115">
        <f t="shared" si="0"/>
        <v>-45</v>
      </c>
      <c r="F20" s="116">
        <f t="shared" si="1"/>
        <v>-0.04364694471387</v>
      </c>
    </row>
    <row r="21" s="94" customFormat="1" customHeight="1" spans="1:6">
      <c r="A21" s="189" t="s">
        <v>799</v>
      </c>
      <c r="B21" s="32">
        <v>294</v>
      </c>
      <c r="C21" s="190">
        <v>140</v>
      </c>
      <c r="D21" s="191">
        <v>266</v>
      </c>
      <c r="E21" s="115">
        <f t="shared" si="0"/>
        <v>-28</v>
      </c>
      <c r="F21" s="116">
        <f t="shared" si="1"/>
        <v>-0.0952380952380952</v>
      </c>
    </row>
    <row r="22" s="94" customFormat="1" customHeight="1" spans="1:6">
      <c r="A22" s="189" t="s">
        <v>800</v>
      </c>
      <c r="B22" s="32">
        <v>0</v>
      </c>
      <c r="C22" s="190">
        <v>0</v>
      </c>
      <c r="D22" s="191"/>
      <c r="E22" s="115">
        <f t="shared" si="0"/>
        <v>0</v>
      </c>
      <c r="F22" s="116"/>
    </row>
    <row r="23" s="94" customFormat="1" customHeight="1" spans="1:6">
      <c r="A23" s="189" t="s">
        <v>801</v>
      </c>
      <c r="B23" s="32">
        <v>4182</v>
      </c>
      <c r="C23" s="190">
        <v>3046.9262</v>
      </c>
      <c r="D23" s="191">
        <v>3832</v>
      </c>
      <c r="E23" s="115">
        <f t="shared" si="0"/>
        <v>-350</v>
      </c>
      <c r="F23" s="116">
        <f t="shared" si="1"/>
        <v>-0.0836920133907221</v>
      </c>
    </row>
    <row r="24" s="94" customFormat="1" customHeight="1" spans="1:6">
      <c r="A24" s="189" t="s">
        <v>802</v>
      </c>
      <c r="B24" s="32">
        <v>13643</v>
      </c>
      <c r="C24" s="190">
        <v>9819.695019</v>
      </c>
      <c r="D24" s="191">
        <v>6435</v>
      </c>
      <c r="E24" s="115">
        <f t="shared" si="0"/>
        <v>-7208</v>
      </c>
      <c r="F24" s="116">
        <f t="shared" si="1"/>
        <v>-0.528329546287473</v>
      </c>
    </row>
    <row r="25" s="94" customFormat="1" customHeight="1" spans="1:6">
      <c r="A25" s="189" t="s">
        <v>803</v>
      </c>
      <c r="B25" s="32">
        <v>262</v>
      </c>
      <c r="C25" s="190">
        <v>566.5</v>
      </c>
      <c r="D25" s="191">
        <v>583</v>
      </c>
      <c r="E25" s="115">
        <f t="shared" si="0"/>
        <v>321</v>
      </c>
      <c r="F25" s="116">
        <f t="shared" si="1"/>
        <v>1.22519083969466</v>
      </c>
    </row>
    <row r="26" s="94" customFormat="1" customHeight="1" spans="1:6">
      <c r="A26" s="189" t="s">
        <v>804</v>
      </c>
      <c r="B26" s="32">
        <v>4096</v>
      </c>
      <c r="C26" s="190">
        <v>2303.128846</v>
      </c>
      <c r="D26" s="191">
        <v>3406</v>
      </c>
      <c r="E26" s="115">
        <f t="shared" si="0"/>
        <v>-690</v>
      </c>
      <c r="F26" s="116">
        <f t="shared" si="1"/>
        <v>-0.16845703125</v>
      </c>
    </row>
    <row r="27" s="94" customFormat="1" customHeight="1" spans="1:6">
      <c r="A27" s="189" t="s">
        <v>805</v>
      </c>
      <c r="B27" s="32">
        <v>0</v>
      </c>
      <c r="C27" s="190">
        <v>6000</v>
      </c>
      <c r="D27" s="191"/>
      <c r="E27" s="115">
        <f t="shared" si="0"/>
        <v>0</v>
      </c>
      <c r="F27" s="116"/>
    </row>
    <row r="28" s="94" customFormat="1" customHeight="1" spans="1:6">
      <c r="A28" s="189" t="s">
        <v>806</v>
      </c>
      <c r="B28" s="32">
        <v>76</v>
      </c>
      <c r="C28" s="190">
        <v>0</v>
      </c>
      <c r="D28" s="191">
        <v>7</v>
      </c>
      <c r="E28" s="115">
        <f t="shared" si="0"/>
        <v>-69</v>
      </c>
      <c r="F28" s="116">
        <f t="shared" si="1"/>
        <v>-0.907894736842105</v>
      </c>
    </row>
    <row r="29" s="94" customFormat="1" customHeight="1" spans="1:6">
      <c r="A29" s="189" t="s">
        <v>807</v>
      </c>
      <c r="B29" s="32">
        <v>9195</v>
      </c>
      <c r="C29" s="190">
        <v>9700</v>
      </c>
      <c r="D29" s="191">
        <v>9344</v>
      </c>
      <c r="E29" s="115">
        <f t="shared" si="0"/>
        <v>149</v>
      </c>
      <c r="F29" s="116">
        <f t="shared" si="1"/>
        <v>0.0162044589450788</v>
      </c>
    </row>
    <row r="30" s="94" customFormat="1" customHeight="1" spans="1:6">
      <c r="A30" s="188" t="s">
        <v>808</v>
      </c>
      <c r="B30" s="30">
        <v>4653</v>
      </c>
      <c r="C30" s="192">
        <v>3578</v>
      </c>
      <c r="D30" s="30">
        <v>4441</v>
      </c>
      <c r="E30" s="112">
        <f t="shared" si="0"/>
        <v>-212</v>
      </c>
      <c r="F30" s="113">
        <f t="shared" si="1"/>
        <v>-0.0455620030088115</v>
      </c>
    </row>
    <row r="31" s="94" customFormat="1" customHeight="1" spans="1:6">
      <c r="A31" s="193" t="s">
        <v>809</v>
      </c>
      <c r="B31" s="32">
        <v>0</v>
      </c>
      <c r="C31" s="141">
        <v>0</v>
      </c>
      <c r="D31" s="32">
        <v>0</v>
      </c>
      <c r="E31" s="115">
        <f t="shared" si="0"/>
        <v>0</v>
      </c>
      <c r="F31" s="116"/>
    </row>
    <row r="32" s="94" customFormat="1" customHeight="1" spans="1:6">
      <c r="A32" s="193" t="s">
        <v>810</v>
      </c>
      <c r="B32" s="32">
        <v>4653</v>
      </c>
      <c r="C32" s="194">
        <v>3578</v>
      </c>
      <c r="D32" s="32">
        <v>4441</v>
      </c>
      <c r="E32" s="115">
        <f t="shared" si="0"/>
        <v>-212</v>
      </c>
      <c r="F32" s="116">
        <f t="shared" si="1"/>
        <v>-0.0455620030088115</v>
      </c>
    </row>
    <row r="33" s="94" customFormat="1" customHeight="1" spans="1:6">
      <c r="A33" s="188" t="s">
        <v>811</v>
      </c>
      <c r="B33" s="30">
        <v>11234</v>
      </c>
      <c r="C33" s="192">
        <v>3938</v>
      </c>
      <c r="D33" s="30">
        <v>39380</v>
      </c>
      <c r="E33" s="112">
        <f t="shared" si="0"/>
        <v>28146</v>
      </c>
      <c r="F33" s="113">
        <f t="shared" si="1"/>
        <v>2.5054299448104</v>
      </c>
    </row>
    <row r="34" s="94" customFormat="1" customHeight="1" spans="1:6">
      <c r="A34" s="188" t="s">
        <v>812</v>
      </c>
      <c r="B34" s="30">
        <v>5096</v>
      </c>
      <c r="C34" s="136">
        <v>0</v>
      </c>
      <c r="D34" s="30">
        <v>139</v>
      </c>
      <c r="E34" s="112">
        <f t="shared" si="0"/>
        <v>-4957</v>
      </c>
      <c r="F34" s="113">
        <f t="shared" si="1"/>
        <v>-0.972723704866562</v>
      </c>
    </row>
    <row r="35" s="94" customFormat="1" customHeight="1" spans="1:6">
      <c r="A35" s="188" t="s">
        <v>813</v>
      </c>
      <c r="B35" s="30">
        <v>33583</v>
      </c>
      <c r="C35" s="192">
        <v>3917</v>
      </c>
      <c r="D35" s="30">
        <v>6181</v>
      </c>
      <c r="E35" s="112">
        <f t="shared" si="0"/>
        <v>-27402</v>
      </c>
      <c r="F35" s="113">
        <f t="shared" si="1"/>
        <v>-0.815948545394992</v>
      </c>
    </row>
    <row r="36" s="94" customFormat="1" customHeight="1" spans="1:6">
      <c r="A36" s="187" t="s">
        <v>814</v>
      </c>
      <c r="B36" s="30">
        <v>386776</v>
      </c>
      <c r="C36" s="137">
        <v>318088</v>
      </c>
      <c r="D36" s="30">
        <v>393027</v>
      </c>
      <c r="E36" s="112">
        <f t="shared" si="0"/>
        <v>6251</v>
      </c>
      <c r="F36" s="113">
        <f t="shared" si="1"/>
        <v>0.0161618094194055</v>
      </c>
    </row>
  </sheetData>
  <mergeCells count="1">
    <mergeCell ref="A2:F2"/>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2"/>
  <sheetViews>
    <sheetView workbookViewId="0">
      <selection activeCell="G13" sqref="G13"/>
    </sheetView>
  </sheetViews>
  <sheetFormatPr defaultColWidth="9.15" defaultRowHeight="14.25" outlineLevelCol="2"/>
  <cols>
    <col min="1" max="1" width="9.15" style="127"/>
    <col min="2" max="2" width="59.25" style="22" customWidth="1"/>
    <col min="3" max="3" width="16.75" style="23" customWidth="1"/>
    <col min="4" max="257" width="9.15" style="22" customWidth="1"/>
    <col min="258" max="16384" width="9.15" style="22"/>
  </cols>
  <sheetData>
    <row r="1" ht="20" customHeight="1" spans="1:1">
      <c r="A1" s="127" t="s">
        <v>11</v>
      </c>
    </row>
    <row r="2" s="22" customFormat="1" ht="30" customHeight="1" spans="1:3">
      <c r="A2" s="128" t="s">
        <v>12</v>
      </c>
      <c r="B2" s="128"/>
      <c r="C2" s="128"/>
    </row>
    <row r="3" s="22" customFormat="1" ht="20" customHeight="1" spans="1:3">
      <c r="A3" s="127"/>
      <c r="B3" s="26" t="s">
        <v>112</v>
      </c>
      <c r="C3" s="27"/>
    </row>
    <row r="4" s="22" customFormat="1" ht="20" customHeight="1" spans="1:3">
      <c r="A4" s="97" t="s">
        <v>113</v>
      </c>
      <c r="B4" s="97" t="s">
        <v>114</v>
      </c>
      <c r="C4" s="97" t="s">
        <v>115</v>
      </c>
    </row>
    <row r="5" ht="20" customHeight="1" spans="1:3">
      <c r="A5" s="98"/>
      <c r="B5" s="97" t="s">
        <v>815</v>
      </c>
      <c r="C5" s="99">
        <f>SUM(C6,C247,C287,C306,C396,C448,C504,C561,C690,C771,C842,C865,C973,C1025,C1089,C1109,C1139,C1149,C1194,C1215,C1260,C1310,C1313,C1326)</f>
        <v>342886</v>
      </c>
    </row>
    <row r="6" s="22" customFormat="1" ht="20" customHeight="1" spans="1:3">
      <c r="A6" s="98">
        <v>201</v>
      </c>
      <c r="B6" s="129" t="s">
        <v>816</v>
      </c>
      <c r="C6" s="101">
        <f>C7+C19+C28+C38+C49+C60+C71+C79+C88+C101+C110+C121+C133+C140+C148+C154+C161+C168+C175+C182+C189+C197+C203+C209+C216+C231+C238+C244</f>
        <v>34306</v>
      </c>
    </row>
    <row r="7" s="22" customFormat="1" ht="20" customHeight="1" spans="1:3">
      <c r="A7" s="98">
        <v>20101</v>
      </c>
      <c r="B7" s="129" t="s">
        <v>817</v>
      </c>
      <c r="C7" s="101">
        <f>SUM(C8:C18)</f>
        <v>775</v>
      </c>
    </row>
    <row r="8" s="22" customFormat="1" ht="20" customHeight="1" spans="1:3">
      <c r="A8" s="98">
        <v>2010101</v>
      </c>
      <c r="B8" s="98" t="s">
        <v>818</v>
      </c>
      <c r="C8" s="101">
        <v>496</v>
      </c>
    </row>
    <row r="9" s="22" customFormat="1" ht="20" customHeight="1" spans="1:3">
      <c r="A9" s="98">
        <v>2010102</v>
      </c>
      <c r="B9" s="98" t="s">
        <v>819</v>
      </c>
      <c r="C9" s="101">
        <v>28</v>
      </c>
    </row>
    <row r="10" s="22" customFormat="1" ht="20" customHeight="1" spans="1:3">
      <c r="A10" s="98">
        <v>2010103</v>
      </c>
      <c r="B10" s="98" t="s">
        <v>820</v>
      </c>
      <c r="C10" s="101"/>
    </row>
    <row r="11" s="22" customFormat="1" ht="20" customHeight="1" spans="1:3">
      <c r="A11" s="98">
        <v>2010104</v>
      </c>
      <c r="B11" s="98" t="s">
        <v>821</v>
      </c>
      <c r="C11" s="101">
        <v>85</v>
      </c>
    </row>
    <row r="12" s="22" customFormat="1" ht="20" customHeight="1" spans="1:3">
      <c r="A12" s="98">
        <v>2010105</v>
      </c>
      <c r="B12" s="98" t="s">
        <v>822</v>
      </c>
      <c r="C12" s="101"/>
    </row>
    <row r="13" s="22" customFormat="1" ht="20" customHeight="1" spans="1:3">
      <c r="A13" s="98">
        <v>2010106</v>
      </c>
      <c r="B13" s="98" t="s">
        <v>823</v>
      </c>
      <c r="C13" s="101">
        <v>63</v>
      </c>
    </row>
    <row r="14" s="22" customFormat="1" ht="20" customHeight="1" spans="1:3">
      <c r="A14" s="98">
        <v>2010107</v>
      </c>
      <c r="B14" s="98" t="s">
        <v>824</v>
      </c>
      <c r="C14" s="101">
        <v>20</v>
      </c>
    </row>
    <row r="15" s="22" customFormat="1" ht="20" customHeight="1" spans="1:3">
      <c r="A15" s="98">
        <v>2010108</v>
      </c>
      <c r="B15" s="98" t="s">
        <v>825</v>
      </c>
      <c r="C15" s="101">
        <v>70</v>
      </c>
    </row>
    <row r="16" s="22" customFormat="1" ht="20" customHeight="1" spans="1:3">
      <c r="A16" s="98">
        <v>2010109</v>
      </c>
      <c r="B16" s="98" t="s">
        <v>826</v>
      </c>
      <c r="C16" s="101"/>
    </row>
    <row r="17" s="22" customFormat="1" ht="20" customHeight="1" spans="1:3">
      <c r="A17" s="98">
        <v>2010150</v>
      </c>
      <c r="B17" s="98" t="s">
        <v>827</v>
      </c>
      <c r="C17" s="101"/>
    </row>
    <row r="18" s="22" customFormat="1" ht="20" customHeight="1" spans="1:3">
      <c r="A18" s="98">
        <v>2010199</v>
      </c>
      <c r="B18" s="98" t="s">
        <v>828</v>
      </c>
      <c r="C18" s="101">
        <v>13</v>
      </c>
    </row>
    <row r="19" s="22" customFormat="1" ht="20" customHeight="1" spans="1:3">
      <c r="A19" s="98">
        <v>20102</v>
      </c>
      <c r="B19" s="129" t="s">
        <v>829</v>
      </c>
      <c r="C19" s="101">
        <f>SUM(C20:C27)</f>
        <v>818</v>
      </c>
    </row>
    <row r="20" s="22" customFormat="1" ht="20" customHeight="1" spans="1:3">
      <c r="A20" s="98">
        <v>2010201</v>
      </c>
      <c r="B20" s="98" t="s">
        <v>818</v>
      </c>
      <c r="C20" s="101">
        <v>468</v>
      </c>
    </row>
    <row r="21" s="22" customFormat="1" ht="20" customHeight="1" spans="1:3">
      <c r="A21" s="98">
        <v>2010202</v>
      </c>
      <c r="B21" s="98" t="s">
        <v>819</v>
      </c>
      <c r="C21" s="101">
        <v>44</v>
      </c>
    </row>
    <row r="22" s="22" customFormat="1" ht="20" customHeight="1" spans="1:3">
      <c r="A22" s="98">
        <v>2010203</v>
      </c>
      <c r="B22" s="98" t="s">
        <v>820</v>
      </c>
      <c r="C22" s="101">
        <v>20</v>
      </c>
    </row>
    <row r="23" s="22" customFormat="1" ht="20" customHeight="1" spans="1:3">
      <c r="A23" s="98">
        <v>2010204</v>
      </c>
      <c r="B23" s="98" t="s">
        <v>830</v>
      </c>
      <c r="C23" s="101">
        <v>91</v>
      </c>
    </row>
    <row r="24" s="22" customFormat="1" ht="20" customHeight="1" spans="1:3">
      <c r="A24" s="98">
        <v>2010205</v>
      </c>
      <c r="B24" s="98" t="s">
        <v>831</v>
      </c>
      <c r="C24" s="101">
        <v>111</v>
      </c>
    </row>
    <row r="25" s="22" customFormat="1" ht="20" customHeight="1" spans="1:3">
      <c r="A25" s="98">
        <v>2010206</v>
      </c>
      <c r="B25" s="98" t="s">
        <v>832</v>
      </c>
      <c r="C25" s="101">
        <v>69</v>
      </c>
    </row>
    <row r="26" s="22" customFormat="1" ht="20" customHeight="1" spans="1:3">
      <c r="A26" s="98">
        <v>2010250</v>
      </c>
      <c r="B26" s="98" t="s">
        <v>827</v>
      </c>
      <c r="C26" s="101"/>
    </row>
    <row r="27" s="22" customFormat="1" ht="20" customHeight="1" spans="1:3">
      <c r="A27" s="98">
        <v>2010299</v>
      </c>
      <c r="B27" s="98" t="s">
        <v>833</v>
      </c>
      <c r="C27" s="101">
        <v>15</v>
      </c>
    </row>
    <row r="28" s="22" customFormat="1" ht="20" customHeight="1" spans="1:3">
      <c r="A28" s="98">
        <v>20103</v>
      </c>
      <c r="B28" s="129" t="s">
        <v>834</v>
      </c>
      <c r="C28" s="101">
        <f>SUM(C29:C37)</f>
        <v>12733</v>
      </c>
    </row>
    <row r="29" s="22" customFormat="1" ht="20" customHeight="1" spans="1:3">
      <c r="A29" s="98">
        <v>2010301</v>
      </c>
      <c r="B29" s="98" t="s">
        <v>818</v>
      </c>
      <c r="C29" s="101">
        <v>6674</v>
      </c>
    </row>
    <row r="30" s="22" customFormat="1" ht="20" customHeight="1" spans="1:3">
      <c r="A30" s="98">
        <v>2010302</v>
      </c>
      <c r="B30" s="98" t="s">
        <v>819</v>
      </c>
      <c r="C30" s="101">
        <v>3062</v>
      </c>
    </row>
    <row r="31" s="22" customFormat="1" ht="20" customHeight="1" spans="1:3">
      <c r="A31" s="98">
        <v>2010303</v>
      </c>
      <c r="B31" s="98" t="s">
        <v>820</v>
      </c>
      <c r="C31" s="101">
        <v>2162</v>
      </c>
    </row>
    <row r="32" s="22" customFormat="1" ht="20" customHeight="1" spans="1:3">
      <c r="A32" s="98">
        <v>2010304</v>
      </c>
      <c r="B32" s="98" t="s">
        <v>835</v>
      </c>
      <c r="C32" s="101"/>
    </row>
    <row r="33" s="22" customFormat="1" ht="20" customHeight="1" spans="1:3">
      <c r="A33" s="98">
        <v>2010305</v>
      </c>
      <c r="B33" s="98" t="s">
        <v>836</v>
      </c>
      <c r="C33" s="101">
        <v>34</v>
      </c>
    </row>
    <row r="34" s="22" customFormat="1" ht="20" customHeight="1" spans="1:3">
      <c r="A34" s="98">
        <v>2010306</v>
      </c>
      <c r="B34" s="98" t="s">
        <v>837</v>
      </c>
      <c r="C34" s="101">
        <v>442</v>
      </c>
    </row>
    <row r="35" s="22" customFormat="1" ht="20" customHeight="1" spans="1:3">
      <c r="A35" s="98">
        <v>2010309</v>
      </c>
      <c r="B35" s="98" t="s">
        <v>838</v>
      </c>
      <c r="C35" s="101">
        <v>128</v>
      </c>
    </row>
    <row r="36" s="22" customFormat="1" ht="20" customHeight="1" spans="1:3">
      <c r="A36" s="98">
        <v>2010350</v>
      </c>
      <c r="B36" s="98" t="s">
        <v>827</v>
      </c>
      <c r="C36" s="101">
        <v>90</v>
      </c>
    </row>
    <row r="37" s="22" customFormat="1" ht="20" customHeight="1" spans="1:3">
      <c r="A37" s="98">
        <v>2010399</v>
      </c>
      <c r="B37" s="98" t="s">
        <v>839</v>
      </c>
      <c r="C37" s="101">
        <v>141</v>
      </c>
    </row>
    <row r="38" s="22" customFormat="1" ht="20" customHeight="1" spans="1:3">
      <c r="A38" s="98">
        <v>20104</v>
      </c>
      <c r="B38" s="129" t="s">
        <v>840</v>
      </c>
      <c r="C38" s="101">
        <f>SUM(C39:C48)</f>
        <v>1263</v>
      </c>
    </row>
    <row r="39" s="22" customFormat="1" ht="20" customHeight="1" spans="1:3">
      <c r="A39" s="98">
        <v>2010401</v>
      </c>
      <c r="B39" s="98" t="s">
        <v>818</v>
      </c>
      <c r="C39" s="101">
        <v>603</v>
      </c>
    </row>
    <row r="40" s="22" customFormat="1" ht="20" customHeight="1" spans="1:3">
      <c r="A40" s="98">
        <v>2010402</v>
      </c>
      <c r="B40" s="98" t="s">
        <v>819</v>
      </c>
      <c r="C40" s="101">
        <v>158</v>
      </c>
    </row>
    <row r="41" s="22" customFormat="1" ht="20" customHeight="1" spans="1:3">
      <c r="A41" s="98">
        <v>2010403</v>
      </c>
      <c r="B41" s="98" t="s">
        <v>820</v>
      </c>
      <c r="C41" s="101"/>
    </row>
    <row r="42" s="22" customFormat="1" ht="20" customHeight="1" spans="1:3">
      <c r="A42" s="98">
        <v>2010404</v>
      </c>
      <c r="B42" s="98" t="s">
        <v>841</v>
      </c>
      <c r="C42" s="101">
        <v>53</v>
      </c>
    </row>
    <row r="43" s="22" customFormat="1" ht="20" customHeight="1" spans="1:3">
      <c r="A43" s="98">
        <v>2010405</v>
      </c>
      <c r="B43" s="98" t="s">
        <v>842</v>
      </c>
      <c r="C43" s="101"/>
    </row>
    <row r="44" s="22" customFormat="1" ht="20" customHeight="1" spans="1:3">
      <c r="A44" s="98">
        <v>2010406</v>
      </c>
      <c r="B44" s="98" t="s">
        <v>843</v>
      </c>
      <c r="C44" s="101"/>
    </row>
    <row r="45" s="22" customFormat="1" ht="20" customHeight="1" spans="1:3">
      <c r="A45" s="98">
        <v>2010407</v>
      </c>
      <c r="B45" s="98" t="s">
        <v>844</v>
      </c>
      <c r="C45" s="101"/>
    </row>
    <row r="46" s="22" customFormat="1" ht="20" customHeight="1" spans="1:3">
      <c r="A46" s="98">
        <v>2010408</v>
      </c>
      <c r="B46" s="98" t="s">
        <v>845</v>
      </c>
      <c r="C46" s="101"/>
    </row>
    <row r="47" s="22" customFormat="1" ht="20" customHeight="1" spans="1:3">
      <c r="A47" s="98">
        <v>2010450</v>
      </c>
      <c r="B47" s="98" t="s">
        <v>827</v>
      </c>
      <c r="C47" s="101"/>
    </row>
    <row r="48" s="22" customFormat="1" ht="20" customHeight="1" spans="1:3">
      <c r="A48" s="98">
        <v>2010499</v>
      </c>
      <c r="B48" s="98" t="s">
        <v>846</v>
      </c>
      <c r="C48" s="101">
        <v>449</v>
      </c>
    </row>
    <row r="49" s="22" customFormat="1" ht="20" customHeight="1" spans="1:3">
      <c r="A49" s="98">
        <v>20105</v>
      </c>
      <c r="B49" s="129" t="s">
        <v>847</v>
      </c>
      <c r="C49" s="101">
        <f>SUM(C50:C59)</f>
        <v>730</v>
      </c>
    </row>
    <row r="50" s="22" customFormat="1" ht="20" customHeight="1" spans="1:3">
      <c r="A50" s="98">
        <v>2010501</v>
      </c>
      <c r="B50" s="98" t="s">
        <v>818</v>
      </c>
      <c r="C50" s="101">
        <v>192</v>
      </c>
    </row>
    <row r="51" s="22" customFormat="1" ht="20" customHeight="1" spans="1:3">
      <c r="A51" s="98">
        <v>2010502</v>
      </c>
      <c r="B51" s="98" t="s">
        <v>819</v>
      </c>
      <c r="C51" s="101">
        <v>23</v>
      </c>
    </row>
    <row r="52" s="22" customFormat="1" ht="20" customHeight="1" spans="1:3">
      <c r="A52" s="98">
        <v>2010503</v>
      </c>
      <c r="B52" s="98" t="s">
        <v>820</v>
      </c>
      <c r="C52" s="101"/>
    </row>
    <row r="53" s="22" customFormat="1" ht="20" customHeight="1" spans="1:3">
      <c r="A53" s="98">
        <v>2010504</v>
      </c>
      <c r="B53" s="98" t="s">
        <v>848</v>
      </c>
      <c r="C53" s="101">
        <v>44</v>
      </c>
    </row>
    <row r="54" s="22" customFormat="1" ht="20" customHeight="1" spans="1:3">
      <c r="A54" s="98">
        <v>2010505</v>
      </c>
      <c r="B54" s="98" t="s">
        <v>849</v>
      </c>
      <c r="C54" s="101">
        <v>113</v>
      </c>
    </row>
    <row r="55" s="22" customFormat="1" ht="20" customHeight="1" spans="1:3">
      <c r="A55" s="98">
        <v>2010506</v>
      </c>
      <c r="B55" s="98" t="s">
        <v>850</v>
      </c>
      <c r="C55" s="101">
        <v>64</v>
      </c>
    </row>
    <row r="56" s="22" customFormat="1" ht="20" customHeight="1" spans="1:3">
      <c r="A56" s="98">
        <v>2010507</v>
      </c>
      <c r="B56" s="98" t="s">
        <v>851</v>
      </c>
      <c r="C56" s="101">
        <v>97</v>
      </c>
    </row>
    <row r="57" s="22" customFormat="1" ht="20" customHeight="1" spans="1:3">
      <c r="A57" s="98">
        <v>2010508</v>
      </c>
      <c r="B57" s="98" t="s">
        <v>852</v>
      </c>
      <c r="C57" s="101">
        <v>47</v>
      </c>
    </row>
    <row r="58" s="22" customFormat="1" ht="20" customHeight="1" spans="1:3">
      <c r="A58" s="98">
        <v>2010550</v>
      </c>
      <c r="B58" s="98" t="s">
        <v>827</v>
      </c>
      <c r="C58" s="101">
        <v>100</v>
      </c>
    </row>
    <row r="59" s="22" customFormat="1" ht="20" customHeight="1" spans="1:3">
      <c r="A59" s="98">
        <v>2010599</v>
      </c>
      <c r="B59" s="98" t="s">
        <v>853</v>
      </c>
      <c r="C59" s="101">
        <v>50</v>
      </c>
    </row>
    <row r="60" s="22" customFormat="1" ht="20" customHeight="1" spans="1:3">
      <c r="A60" s="98">
        <v>20106</v>
      </c>
      <c r="B60" s="129" t="s">
        <v>854</v>
      </c>
      <c r="C60" s="101">
        <f>SUM(C61:C70)</f>
        <v>2098</v>
      </c>
    </row>
    <row r="61" s="22" customFormat="1" ht="20" customHeight="1" spans="1:3">
      <c r="A61" s="98">
        <v>2010601</v>
      </c>
      <c r="B61" s="98" t="s">
        <v>818</v>
      </c>
      <c r="C61" s="101">
        <v>860</v>
      </c>
    </row>
    <row r="62" s="22" customFormat="1" ht="20" customHeight="1" spans="1:3">
      <c r="A62" s="98">
        <v>2010602</v>
      </c>
      <c r="B62" s="98" t="s">
        <v>819</v>
      </c>
      <c r="C62" s="101">
        <v>800</v>
      </c>
    </row>
    <row r="63" s="22" customFormat="1" ht="20" customHeight="1" spans="1:3">
      <c r="A63" s="98">
        <v>2010603</v>
      </c>
      <c r="B63" s="98" t="s">
        <v>820</v>
      </c>
      <c r="C63" s="101"/>
    </row>
    <row r="64" s="22" customFormat="1" ht="20" customHeight="1" spans="1:3">
      <c r="A64" s="98">
        <v>2010604</v>
      </c>
      <c r="B64" s="98" t="s">
        <v>855</v>
      </c>
      <c r="C64" s="101"/>
    </row>
    <row r="65" s="22" customFormat="1" ht="20" customHeight="1" spans="1:3">
      <c r="A65" s="98">
        <v>2010605</v>
      </c>
      <c r="B65" s="98" t="s">
        <v>856</v>
      </c>
      <c r="C65" s="101">
        <v>4</v>
      </c>
    </row>
    <row r="66" s="22" customFormat="1" ht="20" customHeight="1" spans="1:3">
      <c r="A66" s="98">
        <v>2010606</v>
      </c>
      <c r="B66" s="98" t="s">
        <v>857</v>
      </c>
      <c r="C66" s="101"/>
    </row>
    <row r="67" s="22" customFormat="1" ht="20" customHeight="1" spans="1:3">
      <c r="A67" s="98">
        <v>2010607</v>
      </c>
      <c r="B67" s="98" t="s">
        <v>858</v>
      </c>
      <c r="C67" s="101">
        <v>94</v>
      </c>
    </row>
    <row r="68" s="22" customFormat="1" ht="20" customHeight="1" spans="1:3">
      <c r="A68" s="98">
        <v>2010608</v>
      </c>
      <c r="B68" s="98" t="s">
        <v>859</v>
      </c>
      <c r="C68" s="101">
        <v>258</v>
      </c>
    </row>
    <row r="69" s="22" customFormat="1" ht="20" customHeight="1" spans="1:3">
      <c r="A69" s="98">
        <v>2010650</v>
      </c>
      <c r="B69" s="98" t="s">
        <v>827</v>
      </c>
      <c r="C69" s="101"/>
    </row>
    <row r="70" s="22" customFormat="1" ht="20" customHeight="1" spans="1:3">
      <c r="A70" s="98">
        <v>2010699</v>
      </c>
      <c r="B70" s="98" t="s">
        <v>860</v>
      </c>
      <c r="C70" s="101">
        <v>82</v>
      </c>
    </row>
    <row r="71" s="22" customFormat="1" ht="20" customHeight="1" spans="1:3">
      <c r="A71" s="98">
        <v>20107</v>
      </c>
      <c r="B71" s="129" t="s">
        <v>861</v>
      </c>
      <c r="C71" s="101">
        <f>SUM(C72:C78)</f>
        <v>1638</v>
      </c>
    </row>
    <row r="72" s="22" customFormat="1" ht="20" customHeight="1" spans="1:3">
      <c r="A72" s="98">
        <v>2010701</v>
      </c>
      <c r="B72" s="98" t="s">
        <v>818</v>
      </c>
      <c r="C72" s="101">
        <v>1215</v>
      </c>
    </row>
    <row r="73" s="22" customFormat="1" ht="20" customHeight="1" spans="1:3">
      <c r="A73" s="98">
        <v>2010702</v>
      </c>
      <c r="B73" s="98" t="s">
        <v>819</v>
      </c>
      <c r="C73" s="101"/>
    </row>
    <row r="74" s="22" customFormat="1" ht="20" customHeight="1" spans="1:3">
      <c r="A74" s="98">
        <v>2010703</v>
      </c>
      <c r="B74" s="98" t="s">
        <v>820</v>
      </c>
      <c r="C74" s="101"/>
    </row>
    <row r="75" s="22" customFormat="1" ht="20" customHeight="1" spans="1:3">
      <c r="A75" s="98">
        <v>2010709</v>
      </c>
      <c r="B75" s="98" t="s">
        <v>858</v>
      </c>
      <c r="C75" s="101"/>
    </row>
    <row r="76" s="22" customFormat="1" ht="20" customHeight="1" spans="1:3">
      <c r="A76" s="98">
        <v>2010710</v>
      </c>
      <c r="B76" s="98" t="s">
        <v>862</v>
      </c>
      <c r="C76" s="101">
        <v>423</v>
      </c>
    </row>
    <row r="77" s="22" customFormat="1" ht="20" customHeight="1" spans="1:3">
      <c r="A77" s="98">
        <v>2010750</v>
      </c>
      <c r="B77" s="98" t="s">
        <v>827</v>
      </c>
      <c r="C77" s="101"/>
    </row>
    <row r="78" s="22" customFormat="1" ht="20" customHeight="1" spans="1:3">
      <c r="A78" s="98">
        <v>2010799</v>
      </c>
      <c r="B78" s="98" t="s">
        <v>863</v>
      </c>
      <c r="C78" s="101"/>
    </row>
    <row r="79" s="22" customFormat="1" ht="20" customHeight="1" spans="1:3">
      <c r="A79" s="98">
        <v>20108</v>
      </c>
      <c r="B79" s="129" t="s">
        <v>864</v>
      </c>
      <c r="C79" s="101">
        <f>SUM(C80:C87)</f>
        <v>597</v>
      </c>
    </row>
    <row r="80" s="22" customFormat="1" ht="20" customHeight="1" spans="1:3">
      <c r="A80" s="98">
        <v>2010801</v>
      </c>
      <c r="B80" s="98" t="s">
        <v>818</v>
      </c>
      <c r="C80" s="101">
        <v>280</v>
      </c>
    </row>
    <row r="81" s="22" customFormat="1" ht="20" customHeight="1" spans="1:3">
      <c r="A81" s="98">
        <v>2010802</v>
      </c>
      <c r="B81" s="98" t="s">
        <v>819</v>
      </c>
      <c r="C81" s="101"/>
    </row>
    <row r="82" s="22" customFormat="1" ht="20" customHeight="1" spans="1:3">
      <c r="A82" s="98">
        <v>2010803</v>
      </c>
      <c r="B82" s="98" t="s">
        <v>820</v>
      </c>
      <c r="C82" s="101"/>
    </row>
    <row r="83" s="22" customFormat="1" ht="20" customHeight="1" spans="1:3">
      <c r="A83" s="98">
        <v>2010804</v>
      </c>
      <c r="B83" s="98" t="s">
        <v>865</v>
      </c>
      <c r="C83" s="101">
        <v>277</v>
      </c>
    </row>
    <row r="84" s="22" customFormat="1" ht="20" customHeight="1" spans="1:3">
      <c r="A84" s="98">
        <v>2010805</v>
      </c>
      <c r="B84" s="98" t="s">
        <v>866</v>
      </c>
      <c r="C84" s="101"/>
    </row>
    <row r="85" s="22" customFormat="1" ht="20" customHeight="1" spans="1:3">
      <c r="A85" s="98">
        <v>2010806</v>
      </c>
      <c r="B85" s="98" t="s">
        <v>858</v>
      </c>
      <c r="C85" s="101">
        <v>15</v>
      </c>
    </row>
    <row r="86" s="22" customFormat="1" ht="20" customHeight="1" spans="1:3">
      <c r="A86" s="98">
        <v>2010850</v>
      </c>
      <c r="B86" s="98" t="s">
        <v>827</v>
      </c>
      <c r="C86" s="101"/>
    </row>
    <row r="87" s="22" customFormat="1" ht="20" customHeight="1" spans="1:3">
      <c r="A87" s="98">
        <v>2010899</v>
      </c>
      <c r="B87" s="98" t="s">
        <v>867</v>
      </c>
      <c r="C87" s="101">
        <v>25</v>
      </c>
    </row>
    <row r="88" s="22" customFormat="1" ht="20" customHeight="1" spans="1:3">
      <c r="A88" s="98">
        <v>20109</v>
      </c>
      <c r="B88" s="129" t="s">
        <v>868</v>
      </c>
      <c r="C88" s="101">
        <f>SUM(C89:C100)</f>
        <v>0</v>
      </c>
    </row>
    <row r="89" s="22" customFormat="1" ht="20" customHeight="1" spans="1:3">
      <c r="A89" s="98">
        <v>2010901</v>
      </c>
      <c r="B89" s="98" t="s">
        <v>818</v>
      </c>
      <c r="C89" s="101"/>
    </row>
    <row r="90" s="22" customFormat="1" ht="20" customHeight="1" spans="1:3">
      <c r="A90" s="98">
        <v>2010902</v>
      </c>
      <c r="B90" s="98" t="s">
        <v>819</v>
      </c>
      <c r="C90" s="101"/>
    </row>
    <row r="91" s="22" customFormat="1" ht="20" customHeight="1" spans="1:3">
      <c r="A91" s="98">
        <v>2010903</v>
      </c>
      <c r="B91" s="98" t="s">
        <v>820</v>
      </c>
      <c r="C91" s="101"/>
    </row>
    <row r="92" s="22" customFormat="1" ht="20" customHeight="1" spans="1:3">
      <c r="A92" s="98">
        <v>2010905</v>
      </c>
      <c r="B92" s="98" t="s">
        <v>869</v>
      </c>
      <c r="C92" s="101"/>
    </row>
    <row r="93" s="22" customFormat="1" ht="20" customHeight="1" spans="1:3">
      <c r="A93" s="98">
        <v>2010907</v>
      </c>
      <c r="B93" s="98" t="s">
        <v>870</v>
      </c>
      <c r="C93" s="101"/>
    </row>
    <row r="94" s="22" customFormat="1" ht="20" customHeight="1" spans="1:3">
      <c r="A94" s="98">
        <v>2010908</v>
      </c>
      <c r="B94" s="98" t="s">
        <v>858</v>
      </c>
      <c r="C94" s="101"/>
    </row>
    <row r="95" s="22" customFormat="1" ht="20" customHeight="1" spans="1:3">
      <c r="A95" s="98">
        <v>2010909</v>
      </c>
      <c r="B95" s="98" t="s">
        <v>871</v>
      </c>
      <c r="C95" s="101"/>
    </row>
    <row r="96" s="22" customFormat="1" ht="20" customHeight="1" spans="1:3">
      <c r="A96" s="98">
        <v>2010910</v>
      </c>
      <c r="B96" s="98" t="s">
        <v>872</v>
      </c>
      <c r="C96" s="101"/>
    </row>
    <row r="97" s="22" customFormat="1" ht="20" customHeight="1" spans="1:3">
      <c r="A97" s="98">
        <v>2010911</v>
      </c>
      <c r="B97" s="98" t="s">
        <v>873</v>
      </c>
      <c r="C97" s="101"/>
    </row>
    <row r="98" s="22" customFormat="1" ht="20" customHeight="1" spans="1:3">
      <c r="A98" s="98">
        <v>2010912</v>
      </c>
      <c r="B98" s="98" t="s">
        <v>874</v>
      </c>
      <c r="C98" s="101"/>
    </row>
    <row r="99" s="22" customFormat="1" ht="20" customHeight="1" spans="1:3">
      <c r="A99" s="98">
        <v>2010950</v>
      </c>
      <c r="B99" s="98" t="s">
        <v>827</v>
      </c>
      <c r="C99" s="101"/>
    </row>
    <row r="100" s="22" customFormat="1" ht="20" customHeight="1" spans="1:3">
      <c r="A100" s="98">
        <v>2010999</v>
      </c>
      <c r="B100" s="98" t="s">
        <v>875</v>
      </c>
      <c r="C100" s="101"/>
    </row>
    <row r="101" s="22" customFormat="1" ht="20" customHeight="1" spans="1:3">
      <c r="A101" s="98">
        <v>20111</v>
      </c>
      <c r="B101" s="129" t="s">
        <v>876</v>
      </c>
      <c r="C101" s="101">
        <f>SUM(C102:C109)</f>
        <v>2709</v>
      </c>
    </row>
    <row r="102" s="22" customFormat="1" ht="20" customHeight="1" spans="1:3">
      <c r="A102" s="98">
        <v>2011101</v>
      </c>
      <c r="B102" s="98" t="s">
        <v>818</v>
      </c>
      <c r="C102" s="101">
        <v>1726</v>
      </c>
    </row>
    <row r="103" s="22" customFormat="1" ht="20" customHeight="1" spans="1:3">
      <c r="A103" s="98">
        <v>2011102</v>
      </c>
      <c r="B103" s="98" t="s">
        <v>819</v>
      </c>
      <c r="C103" s="101">
        <v>481</v>
      </c>
    </row>
    <row r="104" s="22" customFormat="1" ht="20" customHeight="1" spans="1:3">
      <c r="A104" s="98">
        <v>2011103</v>
      </c>
      <c r="B104" s="98" t="s">
        <v>820</v>
      </c>
      <c r="C104" s="101"/>
    </row>
    <row r="105" s="22" customFormat="1" ht="20" customHeight="1" spans="1:3">
      <c r="A105" s="98">
        <v>2011104</v>
      </c>
      <c r="B105" s="98" t="s">
        <v>877</v>
      </c>
      <c r="C105" s="101"/>
    </row>
    <row r="106" s="22" customFormat="1" ht="20" customHeight="1" spans="1:3">
      <c r="A106" s="98">
        <v>2011105</v>
      </c>
      <c r="B106" s="98" t="s">
        <v>878</v>
      </c>
      <c r="C106" s="101">
        <v>334</v>
      </c>
    </row>
    <row r="107" s="22" customFormat="1" ht="20" customHeight="1" spans="1:3">
      <c r="A107" s="98">
        <v>2011106</v>
      </c>
      <c r="B107" s="98" t="s">
        <v>879</v>
      </c>
      <c r="C107" s="101">
        <v>92</v>
      </c>
    </row>
    <row r="108" s="22" customFormat="1" ht="20" customHeight="1" spans="1:3">
      <c r="A108" s="98">
        <v>2011150</v>
      </c>
      <c r="B108" s="98" t="s">
        <v>827</v>
      </c>
      <c r="C108" s="101"/>
    </row>
    <row r="109" s="22" customFormat="1" ht="20" customHeight="1" spans="1:3">
      <c r="A109" s="98">
        <v>2011199</v>
      </c>
      <c r="B109" s="98" t="s">
        <v>880</v>
      </c>
      <c r="C109" s="101">
        <v>76</v>
      </c>
    </row>
    <row r="110" s="22" customFormat="1" ht="20" customHeight="1" spans="1:3">
      <c r="A110" s="98">
        <v>20113</v>
      </c>
      <c r="B110" s="129" t="s">
        <v>881</v>
      </c>
      <c r="C110" s="101">
        <f>SUM(C111:C120)</f>
        <v>1368</v>
      </c>
    </row>
    <row r="111" s="22" customFormat="1" ht="20" customHeight="1" spans="1:3">
      <c r="A111" s="98">
        <v>2011301</v>
      </c>
      <c r="B111" s="98" t="s">
        <v>818</v>
      </c>
      <c r="C111" s="101">
        <v>322</v>
      </c>
    </row>
    <row r="112" s="22" customFormat="1" ht="20" customHeight="1" spans="1:3">
      <c r="A112" s="98">
        <v>2011302</v>
      </c>
      <c r="B112" s="98" t="s">
        <v>819</v>
      </c>
      <c r="C112" s="101">
        <v>48</v>
      </c>
    </row>
    <row r="113" s="22" customFormat="1" ht="20" customHeight="1" spans="1:3">
      <c r="A113" s="98">
        <v>2011303</v>
      </c>
      <c r="B113" s="98" t="s">
        <v>820</v>
      </c>
      <c r="C113" s="101"/>
    </row>
    <row r="114" s="22" customFormat="1" ht="20" customHeight="1" spans="1:3">
      <c r="A114" s="98">
        <v>2011304</v>
      </c>
      <c r="B114" s="98" t="s">
        <v>882</v>
      </c>
      <c r="C114" s="101">
        <v>47</v>
      </c>
    </row>
    <row r="115" s="22" customFormat="1" ht="20" customHeight="1" spans="1:3">
      <c r="A115" s="98">
        <v>2011305</v>
      </c>
      <c r="B115" s="98" t="s">
        <v>883</v>
      </c>
      <c r="C115" s="101"/>
    </row>
    <row r="116" s="22" customFormat="1" ht="20" customHeight="1" spans="1:3">
      <c r="A116" s="98">
        <v>2011306</v>
      </c>
      <c r="B116" s="98" t="s">
        <v>884</v>
      </c>
      <c r="C116" s="101"/>
    </row>
    <row r="117" s="22" customFormat="1" ht="20" customHeight="1" spans="1:3">
      <c r="A117" s="98">
        <v>2011307</v>
      </c>
      <c r="B117" s="98" t="s">
        <v>885</v>
      </c>
      <c r="C117" s="101">
        <v>6</v>
      </c>
    </row>
    <row r="118" s="22" customFormat="1" ht="20" customHeight="1" spans="1:3">
      <c r="A118" s="98">
        <v>2011308</v>
      </c>
      <c r="B118" s="98" t="s">
        <v>886</v>
      </c>
      <c r="C118" s="101">
        <v>929</v>
      </c>
    </row>
    <row r="119" s="22" customFormat="1" ht="20" customHeight="1" spans="1:3">
      <c r="A119" s="98">
        <v>2011350</v>
      </c>
      <c r="B119" s="98" t="s">
        <v>827</v>
      </c>
      <c r="C119" s="101"/>
    </row>
    <row r="120" s="22" customFormat="1" ht="20" customHeight="1" spans="1:3">
      <c r="A120" s="98">
        <v>2011399</v>
      </c>
      <c r="B120" s="98" t="s">
        <v>887</v>
      </c>
      <c r="C120" s="101">
        <v>16</v>
      </c>
    </row>
    <row r="121" s="22" customFormat="1" ht="20" customHeight="1" spans="1:3">
      <c r="A121" s="98">
        <v>20114</v>
      </c>
      <c r="B121" s="129" t="s">
        <v>888</v>
      </c>
      <c r="C121" s="101">
        <f>SUM(C122:C132)</f>
        <v>10</v>
      </c>
    </row>
    <row r="122" s="22" customFormat="1" ht="20" customHeight="1" spans="1:3">
      <c r="A122" s="98">
        <v>2011401</v>
      </c>
      <c r="B122" s="98" t="s">
        <v>818</v>
      </c>
      <c r="C122" s="101"/>
    </row>
    <row r="123" s="22" customFormat="1" ht="20" customHeight="1" spans="1:3">
      <c r="A123" s="98">
        <v>2011402</v>
      </c>
      <c r="B123" s="98" t="s">
        <v>819</v>
      </c>
      <c r="C123" s="101"/>
    </row>
    <row r="124" s="22" customFormat="1" ht="20" customHeight="1" spans="1:3">
      <c r="A124" s="98">
        <v>2011403</v>
      </c>
      <c r="B124" s="98" t="s">
        <v>820</v>
      </c>
      <c r="C124" s="101"/>
    </row>
    <row r="125" s="22" customFormat="1" ht="20" customHeight="1" spans="1:3">
      <c r="A125" s="98">
        <v>2011404</v>
      </c>
      <c r="B125" s="98" t="s">
        <v>889</v>
      </c>
      <c r="C125" s="101"/>
    </row>
    <row r="126" s="22" customFormat="1" ht="20" customHeight="1" spans="1:3">
      <c r="A126" s="98">
        <v>2011405</v>
      </c>
      <c r="B126" s="98" t="s">
        <v>890</v>
      </c>
      <c r="C126" s="101"/>
    </row>
    <row r="127" s="22" customFormat="1" ht="20" customHeight="1" spans="1:3">
      <c r="A127" s="98">
        <v>2011408</v>
      </c>
      <c r="B127" s="98" t="s">
        <v>891</v>
      </c>
      <c r="C127" s="101"/>
    </row>
    <row r="128" s="22" customFormat="1" ht="20" customHeight="1" spans="1:3">
      <c r="A128" s="98">
        <v>2011409</v>
      </c>
      <c r="B128" s="98" t="s">
        <v>892</v>
      </c>
      <c r="C128" s="101">
        <v>10</v>
      </c>
    </row>
    <row r="129" s="22" customFormat="1" ht="20" customHeight="1" spans="1:3">
      <c r="A129" s="98">
        <v>2011410</v>
      </c>
      <c r="B129" s="98" t="s">
        <v>893</v>
      </c>
      <c r="C129" s="101"/>
    </row>
    <row r="130" s="22" customFormat="1" ht="20" customHeight="1" spans="1:3">
      <c r="A130" s="98">
        <v>2011411</v>
      </c>
      <c r="B130" s="98" t="s">
        <v>894</v>
      </c>
      <c r="C130" s="101"/>
    </row>
    <row r="131" s="22" customFormat="1" ht="20" customHeight="1" spans="1:3">
      <c r="A131" s="98">
        <v>2011450</v>
      </c>
      <c r="B131" s="98" t="s">
        <v>827</v>
      </c>
      <c r="C131" s="101"/>
    </row>
    <row r="132" s="22" customFormat="1" ht="20" customHeight="1" spans="1:3">
      <c r="A132" s="98">
        <v>2011499</v>
      </c>
      <c r="B132" s="98" t="s">
        <v>895</v>
      </c>
      <c r="C132" s="101"/>
    </row>
    <row r="133" s="22" customFormat="1" ht="20" customHeight="1" spans="1:3">
      <c r="A133" s="98">
        <v>20123</v>
      </c>
      <c r="B133" s="129" t="s">
        <v>896</v>
      </c>
      <c r="C133" s="101">
        <f>SUM(C134:C139)</f>
        <v>2</v>
      </c>
    </row>
    <row r="134" s="22" customFormat="1" ht="20" customHeight="1" spans="1:3">
      <c r="A134" s="98">
        <v>2012301</v>
      </c>
      <c r="B134" s="98" t="s">
        <v>818</v>
      </c>
      <c r="C134" s="101"/>
    </row>
    <row r="135" s="22" customFormat="1" ht="20" customHeight="1" spans="1:3">
      <c r="A135" s="98">
        <v>2012302</v>
      </c>
      <c r="B135" s="98" t="s">
        <v>819</v>
      </c>
      <c r="C135" s="101"/>
    </row>
    <row r="136" s="22" customFormat="1" ht="20" customHeight="1" spans="1:3">
      <c r="A136" s="98">
        <v>2012303</v>
      </c>
      <c r="B136" s="98" t="s">
        <v>820</v>
      </c>
      <c r="C136" s="101"/>
    </row>
    <row r="137" s="22" customFormat="1" ht="20" customHeight="1" spans="1:3">
      <c r="A137" s="98">
        <v>2012304</v>
      </c>
      <c r="B137" s="98" t="s">
        <v>897</v>
      </c>
      <c r="C137" s="101">
        <v>2</v>
      </c>
    </row>
    <row r="138" s="22" customFormat="1" ht="20" customHeight="1" spans="1:3">
      <c r="A138" s="98">
        <v>2012350</v>
      </c>
      <c r="B138" s="98" t="s">
        <v>827</v>
      </c>
      <c r="C138" s="101"/>
    </row>
    <row r="139" s="22" customFormat="1" ht="20" customHeight="1" spans="1:3">
      <c r="A139" s="98">
        <v>2012399</v>
      </c>
      <c r="B139" s="98" t="s">
        <v>898</v>
      </c>
      <c r="C139" s="101"/>
    </row>
    <row r="140" s="22" customFormat="1" ht="20" customHeight="1" spans="1:3">
      <c r="A140" s="98">
        <v>20125</v>
      </c>
      <c r="B140" s="129" t="s">
        <v>899</v>
      </c>
      <c r="C140" s="101">
        <f>SUM(C141:C147)</f>
        <v>0</v>
      </c>
    </row>
    <row r="141" s="22" customFormat="1" ht="20" customHeight="1" spans="1:3">
      <c r="A141" s="98">
        <v>2012501</v>
      </c>
      <c r="B141" s="98" t="s">
        <v>818</v>
      </c>
      <c r="C141" s="101"/>
    </row>
    <row r="142" s="22" customFormat="1" ht="20" customHeight="1" spans="1:3">
      <c r="A142" s="98">
        <v>2012502</v>
      </c>
      <c r="B142" s="98" t="s">
        <v>819</v>
      </c>
      <c r="C142" s="101"/>
    </row>
    <row r="143" s="22" customFormat="1" ht="20" customHeight="1" spans="1:3">
      <c r="A143" s="98">
        <v>2012503</v>
      </c>
      <c r="B143" s="98" t="s">
        <v>820</v>
      </c>
      <c r="C143" s="101"/>
    </row>
    <row r="144" s="22" customFormat="1" ht="20" customHeight="1" spans="1:3">
      <c r="A144" s="98">
        <v>2012504</v>
      </c>
      <c r="B144" s="98" t="s">
        <v>900</v>
      </c>
      <c r="C144" s="101"/>
    </row>
    <row r="145" s="22" customFormat="1" ht="20" customHeight="1" spans="1:3">
      <c r="A145" s="98">
        <v>2012505</v>
      </c>
      <c r="B145" s="98" t="s">
        <v>901</v>
      </c>
      <c r="C145" s="101"/>
    </row>
    <row r="146" s="22" customFormat="1" ht="20" customHeight="1" spans="1:3">
      <c r="A146" s="98">
        <v>2012550</v>
      </c>
      <c r="B146" s="98" t="s">
        <v>827</v>
      </c>
      <c r="C146" s="101"/>
    </row>
    <row r="147" s="22" customFormat="1" ht="20" customHeight="1" spans="1:3">
      <c r="A147" s="98">
        <v>2012599</v>
      </c>
      <c r="B147" s="98" t="s">
        <v>902</v>
      </c>
      <c r="C147" s="101"/>
    </row>
    <row r="148" s="22" customFormat="1" ht="20" customHeight="1" spans="1:3">
      <c r="A148" s="98">
        <v>20126</v>
      </c>
      <c r="B148" s="129" t="s">
        <v>903</v>
      </c>
      <c r="C148" s="101">
        <f>SUM(C149:C153)</f>
        <v>145</v>
      </c>
    </row>
    <row r="149" s="22" customFormat="1" ht="20" customHeight="1" spans="1:3">
      <c r="A149" s="98">
        <v>2012601</v>
      </c>
      <c r="B149" s="98" t="s">
        <v>818</v>
      </c>
      <c r="C149" s="101">
        <v>1</v>
      </c>
    </row>
    <row r="150" s="22" customFormat="1" ht="20" customHeight="1" spans="1:3">
      <c r="A150" s="98">
        <v>2012602</v>
      </c>
      <c r="B150" s="98" t="s">
        <v>819</v>
      </c>
      <c r="C150" s="101"/>
    </row>
    <row r="151" s="22" customFormat="1" ht="20" customHeight="1" spans="1:3">
      <c r="A151" s="98">
        <v>2012603</v>
      </c>
      <c r="B151" s="98" t="s">
        <v>820</v>
      </c>
      <c r="C151" s="101"/>
    </row>
    <row r="152" s="22" customFormat="1" ht="20" customHeight="1" spans="1:3">
      <c r="A152" s="98">
        <v>2012604</v>
      </c>
      <c r="B152" s="98" t="s">
        <v>904</v>
      </c>
      <c r="C152" s="101">
        <v>144</v>
      </c>
    </row>
    <row r="153" s="22" customFormat="1" ht="20" customHeight="1" spans="1:3">
      <c r="A153" s="98">
        <v>2012699</v>
      </c>
      <c r="B153" s="98" t="s">
        <v>905</v>
      </c>
      <c r="C153" s="101"/>
    </row>
    <row r="154" s="22" customFormat="1" ht="20" customHeight="1" spans="1:3">
      <c r="A154" s="98">
        <v>20128</v>
      </c>
      <c r="B154" s="129" t="s">
        <v>906</v>
      </c>
      <c r="C154" s="101">
        <f>SUM(C155:C160)</f>
        <v>95</v>
      </c>
    </row>
    <row r="155" s="22" customFormat="1" ht="20" customHeight="1" spans="1:3">
      <c r="A155" s="98">
        <v>2012801</v>
      </c>
      <c r="B155" s="98" t="s">
        <v>818</v>
      </c>
      <c r="C155" s="101">
        <v>79</v>
      </c>
    </row>
    <row r="156" s="22" customFormat="1" ht="20" customHeight="1" spans="1:3">
      <c r="A156" s="98">
        <v>2012802</v>
      </c>
      <c r="B156" s="98" t="s">
        <v>819</v>
      </c>
      <c r="C156" s="101">
        <v>16</v>
      </c>
    </row>
    <row r="157" s="22" customFormat="1" ht="20" customHeight="1" spans="1:3">
      <c r="A157" s="98">
        <v>2012803</v>
      </c>
      <c r="B157" s="98" t="s">
        <v>820</v>
      </c>
      <c r="C157" s="101"/>
    </row>
    <row r="158" s="22" customFormat="1" ht="20" customHeight="1" spans="1:3">
      <c r="A158" s="98">
        <v>2012804</v>
      </c>
      <c r="B158" s="98" t="s">
        <v>832</v>
      </c>
      <c r="C158" s="101"/>
    </row>
    <row r="159" s="22" customFormat="1" ht="20" customHeight="1" spans="1:3">
      <c r="A159" s="98">
        <v>2012850</v>
      </c>
      <c r="B159" s="98" t="s">
        <v>827</v>
      </c>
      <c r="C159" s="101"/>
    </row>
    <row r="160" s="22" customFormat="1" ht="20" customHeight="1" spans="1:3">
      <c r="A160" s="98">
        <v>2012899</v>
      </c>
      <c r="B160" s="98" t="s">
        <v>907</v>
      </c>
      <c r="C160" s="101"/>
    </row>
    <row r="161" s="22" customFormat="1" ht="20" customHeight="1" spans="1:3">
      <c r="A161" s="98">
        <v>20129</v>
      </c>
      <c r="B161" s="129" t="s">
        <v>908</v>
      </c>
      <c r="C161" s="101">
        <f>SUM(C162:C167)</f>
        <v>603</v>
      </c>
    </row>
    <row r="162" s="22" customFormat="1" ht="20" customHeight="1" spans="1:3">
      <c r="A162" s="98">
        <v>2012901</v>
      </c>
      <c r="B162" s="98" t="s">
        <v>818</v>
      </c>
      <c r="C162" s="101">
        <v>348</v>
      </c>
    </row>
    <row r="163" s="22" customFormat="1" ht="20" customHeight="1" spans="1:3">
      <c r="A163" s="98">
        <v>2012902</v>
      </c>
      <c r="B163" s="98" t="s">
        <v>819</v>
      </c>
      <c r="C163" s="101">
        <v>180</v>
      </c>
    </row>
    <row r="164" s="22" customFormat="1" ht="20" customHeight="1" spans="1:3">
      <c r="A164" s="98">
        <v>2012903</v>
      </c>
      <c r="B164" s="98" t="s">
        <v>820</v>
      </c>
      <c r="C164" s="101"/>
    </row>
    <row r="165" s="22" customFormat="1" ht="20" customHeight="1" spans="1:3">
      <c r="A165" s="98">
        <v>2012906</v>
      </c>
      <c r="B165" s="98" t="s">
        <v>909</v>
      </c>
      <c r="C165" s="101">
        <v>4</v>
      </c>
    </row>
    <row r="166" s="22" customFormat="1" ht="20" customHeight="1" spans="1:3">
      <c r="A166" s="98">
        <v>2012950</v>
      </c>
      <c r="B166" s="98" t="s">
        <v>827</v>
      </c>
      <c r="C166" s="101"/>
    </row>
    <row r="167" s="22" customFormat="1" ht="20" customHeight="1" spans="1:3">
      <c r="A167" s="98">
        <v>2012999</v>
      </c>
      <c r="B167" s="98" t="s">
        <v>910</v>
      </c>
      <c r="C167" s="101">
        <v>71</v>
      </c>
    </row>
    <row r="168" s="22" customFormat="1" ht="20" customHeight="1" spans="1:3">
      <c r="A168" s="98">
        <v>20131</v>
      </c>
      <c r="B168" s="129" t="s">
        <v>911</v>
      </c>
      <c r="C168" s="101">
        <f>SUM(C169:C174)</f>
        <v>2393</v>
      </c>
    </row>
    <row r="169" s="22" customFormat="1" ht="20" customHeight="1" spans="1:3">
      <c r="A169" s="98">
        <v>2013101</v>
      </c>
      <c r="B169" s="98" t="s">
        <v>818</v>
      </c>
      <c r="C169" s="101">
        <v>630</v>
      </c>
    </row>
    <row r="170" s="22" customFormat="1" ht="20" customHeight="1" spans="1:3">
      <c r="A170" s="98">
        <v>2013102</v>
      </c>
      <c r="B170" s="98" t="s">
        <v>819</v>
      </c>
      <c r="C170" s="101">
        <v>170</v>
      </c>
    </row>
    <row r="171" s="22" customFormat="1" ht="20" customHeight="1" spans="1:3">
      <c r="A171" s="98">
        <v>2013103</v>
      </c>
      <c r="B171" s="98" t="s">
        <v>820</v>
      </c>
      <c r="C171" s="101"/>
    </row>
    <row r="172" s="22" customFormat="1" ht="20" customHeight="1" spans="1:3">
      <c r="A172" s="98">
        <v>2013105</v>
      </c>
      <c r="B172" s="98" t="s">
        <v>912</v>
      </c>
      <c r="C172" s="101">
        <v>212</v>
      </c>
    </row>
    <row r="173" s="22" customFormat="1" ht="20" customHeight="1" spans="1:3">
      <c r="A173" s="98">
        <v>2013150</v>
      </c>
      <c r="B173" s="98" t="s">
        <v>827</v>
      </c>
      <c r="C173" s="101"/>
    </row>
    <row r="174" s="22" customFormat="1" ht="20" customHeight="1" spans="1:3">
      <c r="A174" s="98">
        <v>2013199</v>
      </c>
      <c r="B174" s="98" t="s">
        <v>913</v>
      </c>
      <c r="C174" s="101">
        <v>1381</v>
      </c>
    </row>
    <row r="175" s="22" customFormat="1" ht="20" customHeight="1" spans="1:3">
      <c r="A175" s="98">
        <v>20132</v>
      </c>
      <c r="B175" s="129" t="s">
        <v>914</v>
      </c>
      <c r="C175" s="101">
        <f>SUM(C176:C181)</f>
        <v>836</v>
      </c>
    </row>
    <row r="176" s="22" customFormat="1" ht="20" customHeight="1" spans="1:3">
      <c r="A176" s="98">
        <v>2013201</v>
      </c>
      <c r="B176" s="98" t="s">
        <v>818</v>
      </c>
      <c r="C176" s="101">
        <v>508</v>
      </c>
    </row>
    <row r="177" s="22" customFormat="1" ht="20" customHeight="1" spans="1:3">
      <c r="A177" s="98">
        <v>2013202</v>
      </c>
      <c r="B177" s="98" t="s">
        <v>819</v>
      </c>
      <c r="C177" s="101">
        <v>173</v>
      </c>
    </row>
    <row r="178" s="22" customFormat="1" ht="20" customHeight="1" spans="1:3">
      <c r="A178" s="98">
        <v>2013203</v>
      </c>
      <c r="B178" s="98" t="s">
        <v>820</v>
      </c>
      <c r="C178" s="101"/>
    </row>
    <row r="179" s="22" customFormat="1" ht="20" customHeight="1" spans="1:3">
      <c r="A179" s="98">
        <v>2013204</v>
      </c>
      <c r="B179" s="98" t="s">
        <v>915</v>
      </c>
      <c r="C179" s="101">
        <v>83</v>
      </c>
    </row>
    <row r="180" s="22" customFormat="1" ht="20" customHeight="1" spans="1:3">
      <c r="A180" s="98">
        <v>2013250</v>
      </c>
      <c r="B180" s="98" t="s">
        <v>827</v>
      </c>
      <c r="C180" s="101"/>
    </row>
    <row r="181" s="22" customFormat="1" ht="20" customHeight="1" spans="1:3">
      <c r="A181" s="98">
        <v>2013299</v>
      </c>
      <c r="B181" s="98" t="s">
        <v>916</v>
      </c>
      <c r="C181" s="101">
        <v>72</v>
      </c>
    </row>
    <row r="182" s="22" customFormat="1" ht="20" customHeight="1" spans="1:3">
      <c r="A182" s="98">
        <v>20133</v>
      </c>
      <c r="B182" s="129" t="s">
        <v>917</v>
      </c>
      <c r="C182" s="101">
        <f>SUM(C183:C188)</f>
        <v>1141</v>
      </c>
    </row>
    <row r="183" s="22" customFormat="1" ht="20" customHeight="1" spans="1:3">
      <c r="A183" s="98">
        <v>2013301</v>
      </c>
      <c r="B183" s="98" t="s">
        <v>818</v>
      </c>
      <c r="C183" s="101">
        <v>271</v>
      </c>
    </row>
    <row r="184" s="22" customFormat="1" ht="20" customHeight="1" spans="1:3">
      <c r="A184" s="98">
        <v>2013302</v>
      </c>
      <c r="B184" s="98" t="s">
        <v>819</v>
      </c>
      <c r="C184" s="101">
        <v>108</v>
      </c>
    </row>
    <row r="185" s="22" customFormat="1" ht="20" customHeight="1" spans="1:3">
      <c r="A185" s="98">
        <v>2013303</v>
      </c>
      <c r="B185" s="98" t="s">
        <v>820</v>
      </c>
      <c r="C185" s="101"/>
    </row>
    <row r="186" s="22" customFormat="1" ht="20" customHeight="1" spans="1:3">
      <c r="A186" s="98">
        <v>2013304</v>
      </c>
      <c r="B186" s="98" t="s">
        <v>918</v>
      </c>
      <c r="C186" s="101">
        <v>751</v>
      </c>
    </row>
    <row r="187" s="22" customFormat="1" ht="20" customHeight="1" spans="1:3">
      <c r="A187" s="98">
        <v>2013350</v>
      </c>
      <c r="B187" s="98" t="s">
        <v>827</v>
      </c>
      <c r="C187" s="101"/>
    </row>
    <row r="188" s="22" customFormat="1" ht="20" customHeight="1" spans="1:3">
      <c r="A188" s="98">
        <v>2013399</v>
      </c>
      <c r="B188" s="98" t="s">
        <v>919</v>
      </c>
      <c r="C188" s="101">
        <v>11</v>
      </c>
    </row>
    <row r="189" s="22" customFormat="1" ht="20" customHeight="1" spans="1:3">
      <c r="A189" s="98">
        <v>20134</v>
      </c>
      <c r="B189" s="129" t="s">
        <v>920</v>
      </c>
      <c r="C189" s="101">
        <f>SUM(C190:C196)</f>
        <v>224</v>
      </c>
    </row>
    <row r="190" s="22" customFormat="1" ht="20" customHeight="1" spans="1:3">
      <c r="A190" s="98">
        <v>2013401</v>
      </c>
      <c r="B190" s="98" t="s">
        <v>818</v>
      </c>
      <c r="C190" s="101">
        <v>144</v>
      </c>
    </row>
    <row r="191" s="22" customFormat="1" ht="20" customHeight="1" spans="1:3">
      <c r="A191" s="98">
        <v>2013402</v>
      </c>
      <c r="B191" s="98" t="s">
        <v>819</v>
      </c>
      <c r="C191" s="101">
        <v>59</v>
      </c>
    </row>
    <row r="192" s="22" customFormat="1" ht="20" customHeight="1" spans="1:3">
      <c r="A192" s="98">
        <v>2013403</v>
      </c>
      <c r="B192" s="98" t="s">
        <v>820</v>
      </c>
      <c r="C192" s="101"/>
    </row>
    <row r="193" s="22" customFormat="1" ht="20" customHeight="1" spans="1:3">
      <c r="A193" s="98">
        <v>2013404</v>
      </c>
      <c r="B193" s="98" t="s">
        <v>921</v>
      </c>
      <c r="C193" s="101">
        <v>5</v>
      </c>
    </row>
    <row r="194" s="22" customFormat="1" ht="20" customHeight="1" spans="1:3">
      <c r="A194" s="98">
        <v>2013405</v>
      </c>
      <c r="B194" s="98" t="s">
        <v>922</v>
      </c>
      <c r="C194" s="101">
        <v>12</v>
      </c>
    </row>
    <row r="195" s="22" customFormat="1" ht="20" customHeight="1" spans="1:3">
      <c r="A195" s="98">
        <v>2013450</v>
      </c>
      <c r="B195" s="98" t="s">
        <v>827</v>
      </c>
      <c r="C195" s="101"/>
    </row>
    <row r="196" s="22" customFormat="1" ht="20" customHeight="1" spans="1:3">
      <c r="A196" s="98">
        <v>2013499</v>
      </c>
      <c r="B196" s="98" t="s">
        <v>923</v>
      </c>
      <c r="C196" s="101">
        <v>4</v>
      </c>
    </row>
    <row r="197" s="22" customFormat="1" ht="20" customHeight="1" spans="1:3">
      <c r="A197" s="98">
        <v>20135</v>
      </c>
      <c r="B197" s="129" t="s">
        <v>924</v>
      </c>
      <c r="C197" s="101">
        <f>SUM(C198:C202)</f>
        <v>0</v>
      </c>
    </row>
    <row r="198" s="22" customFormat="1" ht="20" customHeight="1" spans="1:3">
      <c r="A198" s="98">
        <v>2013501</v>
      </c>
      <c r="B198" s="98" t="s">
        <v>818</v>
      </c>
      <c r="C198" s="101"/>
    </row>
    <row r="199" s="22" customFormat="1" ht="20" customHeight="1" spans="1:3">
      <c r="A199" s="98">
        <v>2013502</v>
      </c>
      <c r="B199" s="98" t="s">
        <v>819</v>
      </c>
      <c r="C199" s="101"/>
    </row>
    <row r="200" s="22" customFormat="1" ht="20" customHeight="1" spans="1:3">
      <c r="A200" s="98">
        <v>2013503</v>
      </c>
      <c r="B200" s="98" t="s">
        <v>820</v>
      </c>
      <c r="C200" s="101"/>
    </row>
    <row r="201" s="22" customFormat="1" ht="20" customHeight="1" spans="1:3">
      <c r="A201" s="98">
        <v>2013550</v>
      </c>
      <c r="B201" s="98" t="s">
        <v>827</v>
      </c>
      <c r="C201" s="101"/>
    </row>
    <row r="202" s="22" customFormat="1" ht="20" customHeight="1" spans="1:3">
      <c r="A202" s="98">
        <v>2013599</v>
      </c>
      <c r="B202" s="98" t="s">
        <v>925</v>
      </c>
      <c r="C202" s="101"/>
    </row>
    <row r="203" s="22" customFormat="1" ht="20" customHeight="1" spans="1:3">
      <c r="A203" s="98">
        <v>20136</v>
      </c>
      <c r="B203" s="129" t="s">
        <v>926</v>
      </c>
      <c r="C203" s="101">
        <f>SUM(C204:C208)</f>
        <v>1134</v>
      </c>
    </row>
    <row r="204" s="22" customFormat="1" ht="20" customHeight="1" spans="1:3">
      <c r="A204" s="98">
        <v>2013601</v>
      </c>
      <c r="B204" s="98" t="s">
        <v>818</v>
      </c>
      <c r="C204" s="101">
        <v>431</v>
      </c>
    </row>
    <row r="205" s="22" customFormat="1" ht="20" customHeight="1" spans="1:3">
      <c r="A205" s="98">
        <v>2013602</v>
      </c>
      <c r="B205" s="98" t="s">
        <v>819</v>
      </c>
      <c r="C205" s="101">
        <v>234</v>
      </c>
    </row>
    <row r="206" s="22" customFormat="1" ht="20" customHeight="1" spans="1:3">
      <c r="A206" s="98">
        <v>2013603</v>
      </c>
      <c r="B206" s="98" t="s">
        <v>820</v>
      </c>
      <c r="C206" s="101"/>
    </row>
    <row r="207" s="22" customFormat="1" ht="20" customHeight="1" spans="1:3">
      <c r="A207" s="98">
        <v>2013650</v>
      </c>
      <c r="B207" s="98" t="s">
        <v>827</v>
      </c>
      <c r="C207" s="101"/>
    </row>
    <row r="208" s="22" customFormat="1" ht="20" customHeight="1" spans="1:3">
      <c r="A208" s="98">
        <v>2013699</v>
      </c>
      <c r="B208" s="98" t="s">
        <v>927</v>
      </c>
      <c r="C208" s="101">
        <v>469</v>
      </c>
    </row>
    <row r="209" s="22" customFormat="1" ht="20" customHeight="1" spans="1:3">
      <c r="A209" s="98">
        <v>20137</v>
      </c>
      <c r="B209" s="129" t="s">
        <v>928</v>
      </c>
      <c r="C209" s="101">
        <f>SUM(C210:C215)</f>
        <v>20</v>
      </c>
    </row>
    <row r="210" s="22" customFormat="1" ht="20" customHeight="1" spans="1:3">
      <c r="A210" s="98">
        <v>2013701</v>
      </c>
      <c r="B210" s="98" t="s">
        <v>818</v>
      </c>
      <c r="C210" s="101"/>
    </row>
    <row r="211" s="22" customFormat="1" ht="20" customHeight="1" spans="1:3">
      <c r="A211" s="98">
        <v>2013702</v>
      </c>
      <c r="B211" s="98" t="s">
        <v>819</v>
      </c>
      <c r="C211" s="101"/>
    </row>
    <row r="212" s="22" customFormat="1" ht="20" customHeight="1" spans="1:3">
      <c r="A212" s="98">
        <v>2013703</v>
      </c>
      <c r="B212" s="98" t="s">
        <v>820</v>
      </c>
      <c r="C212" s="101"/>
    </row>
    <row r="213" s="22" customFormat="1" ht="20" customHeight="1" spans="1:3">
      <c r="A213" s="98">
        <v>2013704</v>
      </c>
      <c r="B213" s="98" t="s">
        <v>929</v>
      </c>
      <c r="C213" s="101">
        <v>20</v>
      </c>
    </row>
    <row r="214" s="22" customFormat="1" ht="20" customHeight="1" spans="1:3">
      <c r="A214" s="98">
        <v>2013750</v>
      </c>
      <c r="B214" s="98" t="s">
        <v>827</v>
      </c>
      <c r="C214" s="101"/>
    </row>
    <row r="215" s="22" customFormat="1" ht="20" customHeight="1" spans="1:3">
      <c r="A215" s="98">
        <v>2013799</v>
      </c>
      <c r="B215" s="98" t="s">
        <v>930</v>
      </c>
      <c r="C215" s="101"/>
    </row>
    <row r="216" s="22" customFormat="1" ht="20" customHeight="1" spans="1:3">
      <c r="A216" s="98">
        <v>20138</v>
      </c>
      <c r="B216" s="129" t="s">
        <v>931</v>
      </c>
      <c r="C216" s="101">
        <f>SUM(C217:C230)</f>
        <v>2384</v>
      </c>
    </row>
    <row r="217" s="22" customFormat="1" ht="20" customHeight="1" spans="1:3">
      <c r="A217" s="98">
        <v>2013801</v>
      </c>
      <c r="B217" s="98" t="s">
        <v>818</v>
      </c>
      <c r="C217" s="101">
        <v>1189</v>
      </c>
    </row>
    <row r="218" s="22" customFormat="1" ht="20" customHeight="1" spans="1:3">
      <c r="A218" s="98">
        <v>2013802</v>
      </c>
      <c r="B218" s="98" t="s">
        <v>819</v>
      </c>
      <c r="C218" s="101">
        <v>31</v>
      </c>
    </row>
    <row r="219" s="22" customFormat="1" ht="20" customHeight="1" spans="1:3">
      <c r="A219" s="98">
        <v>2013803</v>
      </c>
      <c r="B219" s="98" t="s">
        <v>820</v>
      </c>
      <c r="C219" s="101"/>
    </row>
    <row r="220" s="22" customFormat="1" ht="20" customHeight="1" spans="1:3">
      <c r="A220" s="98">
        <v>2013804</v>
      </c>
      <c r="B220" s="98" t="s">
        <v>932</v>
      </c>
      <c r="C220" s="101">
        <v>94</v>
      </c>
    </row>
    <row r="221" s="22" customFormat="1" ht="20" customHeight="1" spans="1:3">
      <c r="A221" s="98">
        <v>2013805</v>
      </c>
      <c r="B221" s="98" t="s">
        <v>933</v>
      </c>
      <c r="C221" s="101">
        <v>27</v>
      </c>
    </row>
    <row r="222" s="22" customFormat="1" ht="20" customHeight="1" spans="1:3">
      <c r="A222" s="98">
        <v>2013808</v>
      </c>
      <c r="B222" s="98" t="s">
        <v>858</v>
      </c>
      <c r="C222" s="101">
        <v>30</v>
      </c>
    </row>
    <row r="223" s="22" customFormat="1" ht="20" customHeight="1" spans="1:3">
      <c r="A223" s="98">
        <v>2013810</v>
      </c>
      <c r="B223" s="98" t="s">
        <v>934</v>
      </c>
      <c r="C223" s="101">
        <v>60</v>
      </c>
    </row>
    <row r="224" s="22" customFormat="1" ht="20" customHeight="1" spans="1:3">
      <c r="A224" s="98">
        <v>2013812</v>
      </c>
      <c r="B224" s="98" t="s">
        <v>935</v>
      </c>
      <c r="C224" s="101">
        <v>3</v>
      </c>
    </row>
    <row r="225" s="22" customFormat="1" ht="20" customHeight="1" spans="1:3">
      <c r="A225" s="98">
        <v>2013813</v>
      </c>
      <c r="B225" s="98" t="s">
        <v>936</v>
      </c>
      <c r="C225" s="101"/>
    </row>
    <row r="226" s="22" customFormat="1" ht="20" customHeight="1" spans="1:3">
      <c r="A226" s="98">
        <v>2013814</v>
      </c>
      <c r="B226" s="98" t="s">
        <v>937</v>
      </c>
      <c r="C226" s="101"/>
    </row>
    <row r="227" s="22" customFormat="1" ht="20" customHeight="1" spans="1:3">
      <c r="A227" s="98">
        <v>2013815</v>
      </c>
      <c r="B227" s="98" t="s">
        <v>938</v>
      </c>
      <c r="C227" s="101"/>
    </row>
    <row r="228" s="22" customFormat="1" ht="20" customHeight="1" spans="1:3">
      <c r="A228" s="98">
        <v>2013816</v>
      </c>
      <c r="B228" s="98" t="s">
        <v>939</v>
      </c>
      <c r="C228" s="101">
        <v>160</v>
      </c>
    </row>
    <row r="229" s="22" customFormat="1" ht="20" customHeight="1" spans="1:3">
      <c r="A229" s="98">
        <v>2013850</v>
      </c>
      <c r="B229" s="98" t="s">
        <v>827</v>
      </c>
      <c r="C229" s="101">
        <v>549</v>
      </c>
    </row>
    <row r="230" s="22" customFormat="1" ht="20" customHeight="1" spans="1:3">
      <c r="A230" s="98">
        <v>2013899</v>
      </c>
      <c r="B230" s="98" t="s">
        <v>940</v>
      </c>
      <c r="C230" s="101">
        <v>241</v>
      </c>
    </row>
    <row r="231" s="22" customFormat="1" ht="20" customHeight="1" spans="1:3">
      <c r="A231" s="98">
        <v>20139</v>
      </c>
      <c r="B231" s="129" t="s">
        <v>941</v>
      </c>
      <c r="C231" s="101">
        <f>SUM(C232:C237)</f>
        <v>111</v>
      </c>
    </row>
    <row r="232" s="22" customFormat="1" ht="20" customHeight="1" spans="1:3">
      <c r="A232" s="98">
        <v>2013901</v>
      </c>
      <c r="B232" s="98" t="s">
        <v>818</v>
      </c>
      <c r="C232" s="101">
        <v>111</v>
      </c>
    </row>
    <row r="233" s="22" customFormat="1" ht="20" customHeight="1" spans="1:3">
      <c r="A233" s="98">
        <v>2013902</v>
      </c>
      <c r="B233" s="98" t="s">
        <v>819</v>
      </c>
      <c r="C233" s="101"/>
    </row>
    <row r="234" s="22" customFormat="1" ht="20" customHeight="1" spans="1:3">
      <c r="A234" s="98">
        <v>2013903</v>
      </c>
      <c r="B234" s="98" t="s">
        <v>820</v>
      </c>
      <c r="C234" s="101"/>
    </row>
    <row r="235" s="22" customFormat="1" ht="20" customHeight="1" spans="1:3">
      <c r="A235" s="98">
        <v>2013904</v>
      </c>
      <c r="B235" s="98" t="s">
        <v>912</v>
      </c>
      <c r="C235" s="101"/>
    </row>
    <row r="236" s="22" customFormat="1" ht="20" customHeight="1" spans="1:3">
      <c r="A236" s="98">
        <v>2013950</v>
      </c>
      <c r="B236" s="98" t="s">
        <v>827</v>
      </c>
      <c r="C236" s="101"/>
    </row>
    <row r="237" s="22" customFormat="1" ht="20" customHeight="1" spans="1:3">
      <c r="A237" s="98">
        <v>2013999</v>
      </c>
      <c r="B237" s="98" t="s">
        <v>942</v>
      </c>
      <c r="C237" s="107"/>
    </row>
    <row r="238" s="22" customFormat="1" ht="20" customHeight="1" spans="1:3">
      <c r="A238" s="98">
        <v>20140</v>
      </c>
      <c r="B238" s="183" t="s">
        <v>943</v>
      </c>
      <c r="C238" s="101">
        <f>SUM(C239:C243)</f>
        <v>467</v>
      </c>
    </row>
    <row r="239" s="22" customFormat="1" ht="20" customHeight="1" spans="1:3">
      <c r="A239" s="98">
        <v>2014001</v>
      </c>
      <c r="B239" s="98" t="s">
        <v>818</v>
      </c>
      <c r="C239" s="119">
        <v>240</v>
      </c>
    </row>
    <row r="240" s="22" customFormat="1" ht="20" customHeight="1" spans="1:3">
      <c r="A240" s="98">
        <v>2014002</v>
      </c>
      <c r="B240" s="98" t="s">
        <v>819</v>
      </c>
      <c r="C240" s="101">
        <v>46</v>
      </c>
    </row>
    <row r="241" s="22" customFormat="1" ht="20" customHeight="1" spans="1:3">
      <c r="A241" s="98">
        <v>2014003</v>
      </c>
      <c r="B241" s="98" t="s">
        <v>820</v>
      </c>
      <c r="C241" s="101"/>
    </row>
    <row r="242" s="22" customFormat="1" ht="20" customHeight="1" spans="1:3">
      <c r="A242" s="98">
        <v>2014004</v>
      </c>
      <c r="B242" s="98" t="s">
        <v>944</v>
      </c>
      <c r="C242" s="101">
        <v>168</v>
      </c>
    </row>
    <row r="243" s="22" customFormat="1" ht="20" customHeight="1" spans="1:3">
      <c r="A243" s="98">
        <v>2014099</v>
      </c>
      <c r="B243" s="98" t="s">
        <v>945</v>
      </c>
      <c r="C243" s="101">
        <v>13</v>
      </c>
    </row>
    <row r="244" s="22" customFormat="1" ht="20" customHeight="1" spans="1:3">
      <c r="A244" s="98">
        <v>20199</v>
      </c>
      <c r="B244" s="129" t="s">
        <v>946</v>
      </c>
      <c r="C244" s="101">
        <f>SUM(C245:C246)</f>
        <v>12</v>
      </c>
    </row>
    <row r="245" s="22" customFormat="1" ht="20" customHeight="1" spans="1:3">
      <c r="A245" s="98">
        <v>2019901</v>
      </c>
      <c r="B245" s="98" t="s">
        <v>947</v>
      </c>
      <c r="C245" s="101"/>
    </row>
    <row r="246" s="22" customFormat="1" ht="20" customHeight="1" spans="1:3">
      <c r="A246" s="98">
        <v>2019999</v>
      </c>
      <c r="B246" s="98" t="s">
        <v>948</v>
      </c>
      <c r="C246" s="101">
        <v>12</v>
      </c>
    </row>
    <row r="247" s="22" customFormat="1" ht="20" customHeight="1" spans="1:3">
      <c r="A247" s="98">
        <v>202</v>
      </c>
      <c r="B247" s="129" t="s">
        <v>949</v>
      </c>
      <c r="C247" s="101">
        <f>SUM(C248,C255,C258,C261,C267,C272,C274,C279,C285)</f>
        <v>0</v>
      </c>
    </row>
    <row r="248" s="22" customFormat="1" ht="20" customHeight="1" spans="1:3">
      <c r="A248" s="98">
        <v>20201</v>
      </c>
      <c r="B248" s="129" t="s">
        <v>950</v>
      </c>
      <c r="C248" s="101">
        <f>SUM(C249:C254)</f>
        <v>0</v>
      </c>
    </row>
    <row r="249" s="22" customFormat="1" ht="20" customHeight="1" spans="1:3">
      <c r="A249" s="98">
        <v>2020101</v>
      </c>
      <c r="B249" s="98" t="s">
        <v>818</v>
      </c>
      <c r="C249" s="101"/>
    </row>
    <row r="250" s="22" customFormat="1" ht="20" customHeight="1" spans="1:3">
      <c r="A250" s="98">
        <v>2020102</v>
      </c>
      <c r="B250" s="98" t="s">
        <v>819</v>
      </c>
      <c r="C250" s="101"/>
    </row>
    <row r="251" s="22" customFormat="1" ht="20" customHeight="1" spans="1:3">
      <c r="A251" s="98">
        <v>2020103</v>
      </c>
      <c r="B251" s="98" t="s">
        <v>820</v>
      </c>
      <c r="C251" s="101"/>
    </row>
    <row r="252" s="22" customFormat="1" ht="20" customHeight="1" spans="1:3">
      <c r="A252" s="98">
        <v>2020104</v>
      </c>
      <c r="B252" s="98" t="s">
        <v>912</v>
      </c>
      <c r="C252" s="101"/>
    </row>
    <row r="253" s="22" customFormat="1" ht="20" customHeight="1" spans="1:3">
      <c r="A253" s="98">
        <v>2020150</v>
      </c>
      <c r="B253" s="98" t="s">
        <v>827</v>
      </c>
      <c r="C253" s="101"/>
    </row>
    <row r="254" s="22" customFormat="1" ht="20" customHeight="1" spans="1:3">
      <c r="A254" s="98">
        <v>2020199</v>
      </c>
      <c r="B254" s="98" t="s">
        <v>951</v>
      </c>
      <c r="C254" s="101"/>
    </row>
    <row r="255" s="22" customFormat="1" ht="20" customHeight="1" spans="1:3">
      <c r="A255" s="98">
        <v>20202</v>
      </c>
      <c r="B255" s="129" t="s">
        <v>952</v>
      </c>
      <c r="C255" s="101">
        <f>SUM(C256:C257)</f>
        <v>0</v>
      </c>
    </row>
    <row r="256" s="22" customFormat="1" ht="20" customHeight="1" spans="1:3">
      <c r="A256" s="98">
        <v>2020201</v>
      </c>
      <c r="B256" s="98" t="s">
        <v>953</v>
      </c>
      <c r="C256" s="101"/>
    </row>
    <row r="257" s="22" customFormat="1" ht="20" customHeight="1" spans="1:3">
      <c r="A257" s="98">
        <v>2020202</v>
      </c>
      <c r="B257" s="98" t="s">
        <v>954</v>
      </c>
      <c r="C257" s="101"/>
    </row>
    <row r="258" s="22" customFormat="1" ht="20" customHeight="1" spans="1:3">
      <c r="A258" s="98">
        <v>20203</v>
      </c>
      <c r="B258" s="129" t="s">
        <v>955</v>
      </c>
      <c r="C258" s="101">
        <f>SUM(C259:C260)</f>
        <v>0</v>
      </c>
    </row>
    <row r="259" s="22" customFormat="1" ht="20" customHeight="1" spans="1:3">
      <c r="A259" s="98">
        <v>2020304</v>
      </c>
      <c r="B259" s="98" t="s">
        <v>956</v>
      </c>
      <c r="C259" s="101"/>
    </row>
    <row r="260" s="22" customFormat="1" ht="20" customHeight="1" spans="1:3">
      <c r="A260" s="98">
        <v>2020306</v>
      </c>
      <c r="B260" s="98" t="s">
        <v>957</v>
      </c>
      <c r="C260" s="101"/>
    </row>
    <row r="261" s="22" customFormat="1" ht="20" customHeight="1" spans="1:3">
      <c r="A261" s="98">
        <v>20204</v>
      </c>
      <c r="B261" s="129" t="s">
        <v>958</v>
      </c>
      <c r="C261" s="101">
        <f>SUM(C262:C266)</f>
        <v>0</v>
      </c>
    </row>
    <row r="262" s="22" customFormat="1" ht="20" customHeight="1" spans="1:3">
      <c r="A262" s="98">
        <v>2020401</v>
      </c>
      <c r="B262" s="98" t="s">
        <v>959</v>
      </c>
      <c r="C262" s="101"/>
    </row>
    <row r="263" s="22" customFormat="1" ht="20" customHeight="1" spans="1:3">
      <c r="A263" s="98">
        <v>2020402</v>
      </c>
      <c r="B263" s="98" t="s">
        <v>960</v>
      </c>
      <c r="C263" s="101"/>
    </row>
    <row r="264" s="22" customFormat="1" ht="20" customHeight="1" spans="1:3">
      <c r="A264" s="98">
        <v>2020403</v>
      </c>
      <c r="B264" s="98" t="s">
        <v>961</v>
      </c>
      <c r="C264" s="101"/>
    </row>
    <row r="265" s="22" customFormat="1" ht="20" customHeight="1" spans="1:3">
      <c r="A265" s="98">
        <v>2020404</v>
      </c>
      <c r="B265" s="98" t="s">
        <v>962</v>
      </c>
      <c r="C265" s="101"/>
    </row>
    <row r="266" s="22" customFormat="1" ht="20" customHeight="1" spans="1:3">
      <c r="A266" s="98">
        <v>2020499</v>
      </c>
      <c r="B266" s="98" t="s">
        <v>963</v>
      </c>
      <c r="C266" s="101"/>
    </row>
    <row r="267" s="22" customFormat="1" ht="20" customHeight="1" spans="1:3">
      <c r="A267" s="98">
        <v>20205</v>
      </c>
      <c r="B267" s="129" t="s">
        <v>964</v>
      </c>
      <c r="C267" s="101">
        <f>SUM(C268:C271)</f>
        <v>0</v>
      </c>
    </row>
    <row r="268" s="22" customFormat="1" ht="20" customHeight="1" spans="1:3">
      <c r="A268" s="98">
        <v>2020503</v>
      </c>
      <c r="B268" s="98" t="s">
        <v>965</v>
      </c>
      <c r="C268" s="101"/>
    </row>
    <row r="269" s="22" customFormat="1" ht="20" customHeight="1" spans="1:3">
      <c r="A269" s="98">
        <v>2020504</v>
      </c>
      <c r="B269" s="98" t="s">
        <v>966</v>
      </c>
      <c r="C269" s="101"/>
    </row>
    <row r="270" s="22" customFormat="1" ht="20" customHeight="1" spans="1:3">
      <c r="A270" s="98">
        <v>2020505</v>
      </c>
      <c r="B270" s="98" t="s">
        <v>967</v>
      </c>
      <c r="C270" s="101"/>
    </row>
    <row r="271" s="22" customFormat="1" ht="20" customHeight="1" spans="1:3">
      <c r="A271" s="98">
        <v>2020599</v>
      </c>
      <c r="B271" s="98" t="s">
        <v>968</v>
      </c>
      <c r="C271" s="101"/>
    </row>
    <row r="272" s="22" customFormat="1" ht="20" customHeight="1" spans="1:3">
      <c r="A272" s="98">
        <v>20206</v>
      </c>
      <c r="B272" s="129" t="s">
        <v>969</v>
      </c>
      <c r="C272" s="101">
        <f>C273</f>
        <v>0</v>
      </c>
    </row>
    <row r="273" s="22" customFormat="1" ht="20" customHeight="1" spans="1:3">
      <c r="A273" s="98">
        <v>2020601</v>
      </c>
      <c r="B273" s="98" t="s">
        <v>970</v>
      </c>
      <c r="C273" s="101"/>
    </row>
    <row r="274" s="22" customFormat="1" ht="20" customHeight="1" spans="1:3">
      <c r="A274" s="98">
        <v>20207</v>
      </c>
      <c r="B274" s="129" t="s">
        <v>971</v>
      </c>
      <c r="C274" s="101">
        <f>SUM(C275:C278)</f>
        <v>0</v>
      </c>
    </row>
    <row r="275" s="22" customFormat="1" ht="20" customHeight="1" spans="1:3">
      <c r="A275" s="98">
        <v>2020701</v>
      </c>
      <c r="B275" s="98" t="s">
        <v>972</v>
      </c>
      <c r="C275" s="101"/>
    </row>
    <row r="276" s="22" customFormat="1" ht="20" customHeight="1" spans="1:3">
      <c r="A276" s="98">
        <v>2020702</v>
      </c>
      <c r="B276" s="98" t="s">
        <v>973</v>
      </c>
      <c r="C276" s="101"/>
    </row>
    <row r="277" s="22" customFormat="1" ht="20" customHeight="1" spans="1:3">
      <c r="A277" s="98">
        <v>2020703</v>
      </c>
      <c r="B277" s="98" t="s">
        <v>974</v>
      </c>
      <c r="C277" s="101"/>
    </row>
    <row r="278" s="22" customFormat="1" ht="20" customHeight="1" spans="1:3">
      <c r="A278" s="98">
        <v>2020799</v>
      </c>
      <c r="B278" s="98" t="s">
        <v>975</v>
      </c>
      <c r="C278" s="101"/>
    </row>
    <row r="279" s="22" customFormat="1" ht="20" customHeight="1" spans="1:3">
      <c r="A279" s="98">
        <v>20208</v>
      </c>
      <c r="B279" s="129" t="s">
        <v>976</v>
      </c>
      <c r="C279" s="101">
        <f>SUM(C280:C284)</f>
        <v>0</v>
      </c>
    </row>
    <row r="280" s="22" customFormat="1" ht="20" customHeight="1" spans="1:3">
      <c r="A280" s="98">
        <v>2020801</v>
      </c>
      <c r="B280" s="98" t="s">
        <v>818</v>
      </c>
      <c r="C280" s="101"/>
    </row>
    <row r="281" s="22" customFormat="1" ht="20" customHeight="1" spans="1:3">
      <c r="A281" s="98">
        <v>2020802</v>
      </c>
      <c r="B281" s="98" t="s">
        <v>819</v>
      </c>
      <c r="C281" s="101"/>
    </row>
    <row r="282" s="22" customFormat="1" ht="20" customHeight="1" spans="1:3">
      <c r="A282" s="98">
        <v>2020803</v>
      </c>
      <c r="B282" s="98" t="s">
        <v>820</v>
      </c>
      <c r="C282" s="101"/>
    </row>
    <row r="283" s="22" customFormat="1" ht="20" customHeight="1" spans="1:3">
      <c r="A283" s="98">
        <v>2020850</v>
      </c>
      <c r="B283" s="98" t="s">
        <v>827</v>
      </c>
      <c r="C283" s="101"/>
    </row>
    <row r="284" s="22" customFormat="1" ht="20" customHeight="1" spans="1:3">
      <c r="A284" s="98">
        <v>2020899</v>
      </c>
      <c r="B284" s="98" t="s">
        <v>977</v>
      </c>
      <c r="C284" s="101"/>
    </row>
    <row r="285" s="22" customFormat="1" ht="20" customHeight="1" spans="1:3">
      <c r="A285" s="98">
        <v>20299</v>
      </c>
      <c r="B285" s="129" t="s">
        <v>978</v>
      </c>
      <c r="C285" s="101">
        <f>C286</f>
        <v>0</v>
      </c>
    </row>
    <row r="286" s="22" customFormat="1" ht="20" customHeight="1" spans="1:3">
      <c r="A286" s="98">
        <v>2029999</v>
      </c>
      <c r="B286" s="98" t="s">
        <v>979</v>
      </c>
      <c r="C286" s="101"/>
    </row>
    <row r="287" s="22" customFormat="1" ht="20" customHeight="1" spans="1:3">
      <c r="A287" s="98">
        <v>203</v>
      </c>
      <c r="B287" s="129" t="s">
        <v>980</v>
      </c>
      <c r="C287" s="101">
        <f>SUM(C288,C292,C294,C296,C304)</f>
        <v>0</v>
      </c>
    </row>
    <row r="288" s="22" customFormat="1" ht="20" customHeight="1" spans="1:3">
      <c r="A288" s="98">
        <v>20301</v>
      </c>
      <c r="B288" s="129" t="s">
        <v>981</v>
      </c>
      <c r="C288" s="101">
        <f>SUM(C289:C291)</f>
        <v>0</v>
      </c>
    </row>
    <row r="289" s="22" customFormat="1" ht="20" customHeight="1" spans="1:3">
      <c r="A289" s="98">
        <v>2030101</v>
      </c>
      <c r="B289" s="98" t="s">
        <v>982</v>
      </c>
      <c r="C289" s="101"/>
    </row>
    <row r="290" s="22" customFormat="1" ht="20" customHeight="1" spans="1:3">
      <c r="A290" s="98">
        <v>2030102</v>
      </c>
      <c r="B290" s="98" t="s">
        <v>983</v>
      </c>
      <c r="C290" s="101"/>
    </row>
    <row r="291" s="22" customFormat="1" ht="20" customHeight="1" spans="1:3">
      <c r="A291" s="98">
        <v>2030199</v>
      </c>
      <c r="B291" s="98" t="s">
        <v>984</v>
      </c>
      <c r="C291" s="101"/>
    </row>
    <row r="292" s="22" customFormat="1" ht="20" customHeight="1" spans="1:3">
      <c r="A292" s="98">
        <v>20304</v>
      </c>
      <c r="B292" s="129" t="s">
        <v>985</v>
      </c>
      <c r="C292" s="101">
        <f>C293</f>
        <v>0</v>
      </c>
    </row>
    <row r="293" s="22" customFormat="1" ht="20" customHeight="1" spans="1:3">
      <c r="A293" s="98">
        <v>2030401</v>
      </c>
      <c r="B293" s="98" t="s">
        <v>986</v>
      </c>
      <c r="C293" s="101"/>
    </row>
    <row r="294" s="22" customFormat="1" ht="20" customHeight="1" spans="1:3">
      <c r="A294" s="98">
        <v>20305</v>
      </c>
      <c r="B294" s="129" t="s">
        <v>987</v>
      </c>
      <c r="C294" s="101">
        <f>C295</f>
        <v>0</v>
      </c>
    </row>
    <row r="295" s="22" customFormat="1" ht="20" customHeight="1" spans="1:3">
      <c r="A295" s="98">
        <v>2030501</v>
      </c>
      <c r="B295" s="98" t="s">
        <v>988</v>
      </c>
      <c r="C295" s="101"/>
    </row>
    <row r="296" s="22" customFormat="1" ht="20" customHeight="1" spans="1:3">
      <c r="A296" s="98">
        <v>20306</v>
      </c>
      <c r="B296" s="129" t="s">
        <v>989</v>
      </c>
      <c r="C296" s="101">
        <f>SUM(C297:C303)</f>
        <v>0</v>
      </c>
    </row>
    <row r="297" s="22" customFormat="1" ht="20" customHeight="1" spans="1:3">
      <c r="A297" s="98">
        <v>2030601</v>
      </c>
      <c r="B297" s="98" t="s">
        <v>990</v>
      </c>
      <c r="C297" s="101"/>
    </row>
    <row r="298" s="22" customFormat="1" ht="20" customHeight="1" spans="1:3">
      <c r="A298" s="98">
        <v>2030602</v>
      </c>
      <c r="B298" s="98" t="s">
        <v>991</v>
      </c>
      <c r="C298" s="101"/>
    </row>
    <row r="299" s="22" customFormat="1" ht="20" customHeight="1" spans="1:3">
      <c r="A299" s="98">
        <v>2030603</v>
      </c>
      <c r="B299" s="98" t="s">
        <v>992</v>
      </c>
      <c r="C299" s="101"/>
    </row>
    <row r="300" s="22" customFormat="1" ht="20" customHeight="1" spans="1:3">
      <c r="A300" s="98">
        <v>2030604</v>
      </c>
      <c r="B300" s="98" t="s">
        <v>993</v>
      </c>
      <c r="C300" s="101"/>
    </row>
    <row r="301" s="22" customFormat="1" ht="20" customHeight="1" spans="1:3">
      <c r="A301" s="98">
        <v>2030607</v>
      </c>
      <c r="B301" s="98" t="s">
        <v>994</v>
      </c>
      <c r="C301" s="101"/>
    </row>
    <row r="302" s="22" customFormat="1" ht="20" customHeight="1" spans="1:3">
      <c r="A302" s="98">
        <v>2030608</v>
      </c>
      <c r="B302" s="98" t="s">
        <v>995</v>
      </c>
      <c r="C302" s="101"/>
    </row>
    <row r="303" s="22" customFormat="1" ht="20" customHeight="1" spans="1:3">
      <c r="A303" s="98">
        <v>2030699</v>
      </c>
      <c r="B303" s="98" t="s">
        <v>996</v>
      </c>
      <c r="C303" s="101"/>
    </row>
    <row r="304" s="22" customFormat="1" ht="20" customHeight="1" spans="1:3">
      <c r="A304" s="98">
        <v>20399</v>
      </c>
      <c r="B304" s="129" t="s">
        <v>997</v>
      </c>
      <c r="C304" s="101">
        <f>C305</f>
        <v>0</v>
      </c>
    </row>
    <row r="305" s="22" customFormat="1" ht="20" customHeight="1" spans="1:3">
      <c r="A305" s="98">
        <v>2039999</v>
      </c>
      <c r="B305" s="98" t="s">
        <v>998</v>
      </c>
      <c r="C305" s="101"/>
    </row>
    <row r="306" s="22" customFormat="1" ht="20" customHeight="1" spans="1:3">
      <c r="A306" s="98">
        <v>204</v>
      </c>
      <c r="B306" s="129" t="s">
        <v>999</v>
      </c>
      <c r="C306" s="101">
        <f>SUM(C307,C310,C321,C328,C336,C345,C359,C369,C379,C387,C393)</f>
        <v>12789</v>
      </c>
    </row>
    <row r="307" s="22" customFormat="1" ht="20" customHeight="1" spans="1:3">
      <c r="A307" s="98">
        <v>20401</v>
      </c>
      <c r="B307" s="129" t="s">
        <v>1000</v>
      </c>
      <c r="C307" s="101">
        <f>SUM(C308:C309)</f>
        <v>286</v>
      </c>
    </row>
    <row r="308" s="22" customFormat="1" ht="20" customHeight="1" spans="1:3">
      <c r="A308" s="98">
        <v>2040101</v>
      </c>
      <c r="B308" s="98" t="s">
        <v>1001</v>
      </c>
      <c r="C308" s="101"/>
    </row>
    <row r="309" s="22" customFormat="1" ht="20" customHeight="1" spans="1:3">
      <c r="A309" s="98">
        <v>2040199</v>
      </c>
      <c r="B309" s="98" t="s">
        <v>1002</v>
      </c>
      <c r="C309" s="101">
        <v>286</v>
      </c>
    </row>
    <row r="310" s="22" customFormat="1" ht="20" customHeight="1" spans="1:3">
      <c r="A310" s="98">
        <v>20402</v>
      </c>
      <c r="B310" s="129" t="s">
        <v>1003</v>
      </c>
      <c r="C310" s="101">
        <f>SUM(C311:C320)</f>
        <v>9318</v>
      </c>
    </row>
    <row r="311" s="22" customFormat="1" ht="20" customHeight="1" spans="1:3">
      <c r="A311" s="98">
        <v>2040201</v>
      </c>
      <c r="B311" s="98" t="s">
        <v>818</v>
      </c>
      <c r="C311" s="101">
        <v>6722</v>
      </c>
    </row>
    <row r="312" s="22" customFormat="1" ht="20" customHeight="1" spans="1:3">
      <c r="A312" s="98">
        <v>2040202</v>
      </c>
      <c r="B312" s="98" t="s">
        <v>819</v>
      </c>
      <c r="C312" s="101">
        <v>754</v>
      </c>
    </row>
    <row r="313" s="22" customFormat="1" ht="20" customHeight="1" spans="1:3">
      <c r="A313" s="98">
        <v>2040203</v>
      </c>
      <c r="B313" s="98" t="s">
        <v>820</v>
      </c>
      <c r="C313" s="101"/>
    </row>
    <row r="314" s="22" customFormat="1" ht="20" customHeight="1" spans="1:3">
      <c r="A314" s="98">
        <v>2040219</v>
      </c>
      <c r="B314" s="98" t="s">
        <v>858</v>
      </c>
      <c r="C314" s="101">
        <v>43</v>
      </c>
    </row>
    <row r="315" s="22" customFormat="1" ht="20" customHeight="1" spans="1:3">
      <c r="A315" s="98">
        <v>2040220</v>
      </c>
      <c r="B315" s="98" t="s">
        <v>1004</v>
      </c>
      <c r="C315" s="101">
        <v>631</v>
      </c>
    </row>
    <row r="316" s="22" customFormat="1" ht="20" customHeight="1" spans="1:3">
      <c r="A316" s="98">
        <v>2040221</v>
      </c>
      <c r="B316" s="98" t="s">
        <v>1005</v>
      </c>
      <c r="C316" s="101">
        <v>109</v>
      </c>
    </row>
    <row r="317" s="22" customFormat="1" ht="20" customHeight="1" spans="1:3">
      <c r="A317" s="98">
        <v>2040222</v>
      </c>
      <c r="B317" s="98" t="s">
        <v>1006</v>
      </c>
      <c r="C317" s="101"/>
    </row>
    <row r="318" s="22" customFormat="1" ht="20" customHeight="1" spans="1:3">
      <c r="A318" s="98">
        <v>2040223</v>
      </c>
      <c r="B318" s="98" t="s">
        <v>1007</v>
      </c>
      <c r="C318" s="101"/>
    </row>
    <row r="319" s="22" customFormat="1" ht="20" customHeight="1" spans="1:3">
      <c r="A319" s="98">
        <v>2040250</v>
      </c>
      <c r="B319" s="98" t="s">
        <v>827</v>
      </c>
      <c r="C319" s="101"/>
    </row>
    <row r="320" s="22" customFormat="1" ht="20" customHeight="1" spans="1:3">
      <c r="A320" s="98">
        <v>2040299</v>
      </c>
      <c r="B320" s="98" t="s">
        <v>1008</v>
      </c>
      <c r="C320" s="101">
        <v>1059</v>
      </c>
    </row>
    <row r="321" s="22" customFormat="1" ht="20" customHeight="1" spans="1:3">
      <c r="A321" s="98">
        <v>20403</v>
      </c>
      <c r="B321" s="129" t="s">
        <v>1009</v>
      </c>
      <c r="C321" s="101">
        <f>SUM(C322:C327)</f>
        <v>0</v>
      </c>
    </row>
    <row r="322" s="22" customFormat="1" ht="20" customHeight="1" spans="1:3">
      <c r="A322" s="98">
        <v>2040301</v>
      </c>
      <c r="B322" s="98" t="s">
        <v>818</v>
      </c>
      <c r="C322" s="101"/>
    </row>
    <row r="323" s="22" customFormat="1" ht="20" customHeight="1" spans="1:3">
      <c r="A323" s="98">
        <v>2040302</v>
      </c>
      <c r="B323" s="98" t="s">
        <v>819</v>
      </c>
      <c r="C323" s="101"/>
    </row>
    <row r="324" s="22" customFormat="1" ht="20" customHeight="1" spans="1:3">
      <c r="A324" s="98">
        <v>2040303</v>
      </c>
      <c r="B324" s="98" t="s">
        <v>820</v>
      </c>
      <c r="C324" s="101"/>
    </row>
    <row r="325" s="22" customFormat="1" ht="20" customHeight="1" spans="1:3">
      <c r="A325" s="98">
        <v>2040304</v>
      </c>
      <c r="B325" s="98" t="s">
        <v>1010</v>
      </c>
      <c r="C325" s="101"/>
    </row>
    <row r="326" s="22" customFormat="1" ht="20" customHeight="1" spans="1:3">
      <c r="A326" s="98">
        <v>2040350</v>
      </c>
      <c r="B326" s="98" t="s">
        <v>827</v>
      </c>
      <c r="C326" s="101"/>
    </row>
    <row r="327" s="22" customFormat="1" ht="20" customHeight="1" spans="1:3">
      <c r="A327" s="98">
        <v>2040399</v>
      </c>
      <c r="B327" s="98" t="s">
        <v>1011</v>
      </c>
      <c r="C327" s="101"/>
    </row>
    <row r="328" s="22" customFormat="1" ht="20" customHeight="1" spans="1:3">
      <c r="A328" s="98">
        <v>20404</v>
      </c>
      <c r="B328" s="129" t="s">
        <v>1012</v>
      </c>
      <c r="C328" s="101">
        <f>SUM(C329:C335)</f>
        <v>94</v>
      </c>
    </row>
    <row r="329" s="22" customFormat="1" ht="20" customHeight="1" spans="1:3">
      <c r="A329" s="98">
        <v>2040401</v>
      </c>
      <c r="B329" s="98" t="s">
        <v>818</v>
      </c>
      <c r="C329" s="101">
        <v>94</v>
      </c>
    </row>
    <row r="330" s="22" customFormat="1" ht="20" customHeight="1" spans="1:3">
      <c r="A330" s="98">
        <v>2040402</v>
      </c>
      <c r="B330" s="98" t="s">
        <v>819</v>
      </c>
      <c r="C330" s="101"/>
    </row>
    <row r="331" s="22" customFormat="1" ht="20" customHeight="1" spans="1:3">
      <c r="A331" s="98">
        <v>2040403</v>
      </c>
      <c r="B331" s="98" t="s">
        <v>820</v>
      </c>
      <c r="C331" s="101"/>
    </row>
    <row r="332" s="22" customFormat="1" ht="20" customHeight="1" spans="1:3">
      <c r="A332" s="98">
        <v>2040409</v>
      </c>
      <c r="B332" s="98" t="s">
        <v>1013</v>
      </c>
      <c r="C332" s="101"/>
    </row>
    <row r="333" s="22" customFormat="1" ht="20" customHeight="1" spans="1:3">
      <c r="A333" s="98">
        <v>2040410</v>
      </c>
      <c r="B333" s="98" t="s">
        <v>1014</v>
      </c>
      <c r="C333" s="101"/>
    </row>
    <row r="334" s="22" customFormat="1" ht="20" customHeight="1" spans="1:3">
      <c r="A334" s="98">
        <v>2040450</v>
      </c>
      <c r="B334" s="98" t="s">
        <v>827</v>
      </c>
      <c r="C334" s="101"/>
    </row>
    <row r="335" s="22" customFormat="1" ht="20" customHeight="1" spans="1:3">
      <c r="A335" s="98">
        <v>2040499</v>
      </c>
      <c r="B335" s="98" t="s">
        <v>1015</v>
      </c>
      <c r="C335" s="101"/>
    </row>
    <row r="336" s="22" customFormat="1" ht="20" customHeight="1" spans="1:3">
      <c r="A336" s="98">
        <v>20405</v>
      </c>
      <c r="B336" s="129" t="s">
        <v>1016</v>
      </c>
      <c r="C336" s="101">
        <f>SUM(C337:C344)</f>
        <v>255</v>
      </c>
    </row>
    <row r="337" s="22" customFormat="1" ht="20" customHeight="1" spans="1:3">
      <c r="A337" s="98">
        <v>2040501</v>
      </c>
      <c r="B337" s="98" t="s">
        <v>818</v>
      </c>
      <c r="C337" s="101">
        <v>250</v>
      </c>
    </row>
    <row r="338" s="22" customFormat="1" ht="20" customHeight="1" spans="1:3">
      <c r="A338" s="98">
        <v>2040502</v>
      </c>
      <c r="B338" s="98" t="s">
        <v>819</v>
      </c>
      <c r="C338" s="101">
        <v>5</v>
      </c>
    </row>
    <row r="339" s="22" customFormat="1" ht="20" customHeight="1" spans="1:3">
      <c r="A339" s="98">
        <v>2040503</v>
      </c>
      <c r="B339" s="98" t="s">
        <v>820</v>
      </c>
      <c r="C339" s="101"/>
    </row>
    <row r="340" s="22" customFormat="1" ht="20" customHeight="1" spans="1:3">
      <c r="A340" s="98">
        <v>2040504</v>
      </c>
      <c r="B340" s="98" t="s">
        <v>1017</v>
      </c>
      <c r="C340" s="101"/>
    </row>
    <row r="341" s="22" customFormat="1" ht="20" customHeight="1" spans="1:3">
      <c r="A341" s="98">
        <v>2040505</v>
      </c>
      <c r="B341" s="98" t="s">
        <v>1018</v>
      </c>
      <c r="C341" s="101"/>
    </row>
    <row r="342" s="22" customFormat="1" ht="20" customHeight="1" spans="1:3">
      <c r="A342" s="98">
        <v>2040506</v>
      </c>
      <c r="B342" s="98" t="s">
        <v>1019</v>
      </c>
      <c r="C342" s="101"/>
    </row>
    <row r="343" s="22" customFormat="1" ht="20" customHeight="1" spans="1:3">
      <c r="A343" s="98">
        <v>2040550</v>
      </c>
      <c r="B343" s="98" t="s">
        <v>827</v>
      </c>
      <c r="C343" s="101"/>
    </row>
    <row r="344" s="22" customFormat="1" ht="20" customHeight="1" spans="1:3">
      <c r="A344" s="98">
        <v>2040599</v>
      </c>
      <c r="B344" s="98" t="s">
        <v>1020</v>
      </c>
      <c r="C344" s="101"/>
    </row>
    <row r="345" s="22" customFormat="1" ht="20" customHeight="1" spans="1:3">
      <c r="A345" s="98">
        <v>20406</v>
      </c>
      <c r="B345" s="129" t="s">
        <v>1021</v>
      </c>
      <c r="C345" s="101">
        <f>SUM(C346:C358)</f>
        <v>1145</v>
      </c>
    </row>
    <row r="346" s="22" customFormat="1" ht="20" customHeight="1" spans="1:3">
      <c r="A346" s="98">
        <v>2040601</v>
      </c>
      <c r="B346" s="98" t="s">
        <v>818</v>
      </c>
      <c r="C346" s="101">
        <v>679</v>
      </c>
    </row>
    <row r="347" s="22" customFormat="1" ht="20" customHeight="1" spans="1:3">
      <c r="A347" s="98">
        <v>2040602</v>
      </c>
      <c r="B347" s="98" t="s">
        <v>819</v>
      </c>
      <c r="C347" s="101">
        <v>4</v>
      </c>
    </row>
    <row r="348" s="22" customFormat="1" ht="20" customHeight="1" spans="1:3">
      <c r="A348" s="98">
        <v>2040603</v>
      </c>
      <c r="B348" s="98" t="s">
        <v>820</v>
      </c>
      <c r="C348" s="101"/>
    </row>
    <row r="349" s="22" customFormat="1" ht="20" customHeight="1" spans="1:3">
      <c r="A349" s="98">
        <v>2040604</v>
      </c>
      <c r="B349" s="98" t="s">
        <v>1022</v>
      </c>
      <c r="C349" s="101">
        <v>10</v>
      </c>
    </row>
    <row r="350" s="22" customFormat="1" ht="20" customHeight="1" spans="1:3">
      <c r="A350" s="98">
        <v>2040605</v>
      </c>
      <c r="B350" s="98" t="s">
        <v>1023</v>
      </c>
      <c r="C350" s="101">
        <v>26</v>
      </c>
    </row>
    <row r="351" s="22" customFormat="1" ht="20" customHeight="1" spans="1:3">
      <c r="A351" s="98">
        <v>2040606</v>
      </c>
      <c r="B351" s="98" t="s">
        <v>1024</v>
      </c>
      <c r="C351" s="101">
        <v>2</v>
      </c>
    </row>
    <row r="352" s="22" customFormat="1" ht="20" customHeight="1" spans="1:3">
      <c r="A352" s="98">
        <v>2040607</v>
      </c>
      <c r="B352" s="98" t="s">
        <v>1025</v>
      </c>
      <c r="C352" s="101">
        <v>19</v>
      </c>
    </row>
    <row r="353" s="22" customFormat="1" ht="20" customHeight="1" spans="1:3">
      <c r="A353" s="98">
        <v>2040608</v>
      </c>
      <c r="B353" s="98" t="s">
        <v>1026</v>
      </c>
      <c r="C353" s="101"/>
    </row>
    <row r="354" s="22" customFormat="1" ht="20" customHeight="1" spans="1:3">
      <c r="A354" s="98">
        <v>2040610</v>
      </c>
      <c r="B354" s="98" t="s">
        <v>1027</v>
      </c>
      <c r="C354" s="101">
        <v>207</v>
      </c>
    </row>
    <row r="355" s="22" customFormat="1" ht="20" customHeight="1" spans="1:3">
      <c r="A355" s="98">
        <v>2040612</v>
      </c>
      <c r="B355" s="98" t="s">
        <v>1028</v>
      </c>
      <c r="C355" s="101">
        <v>32</v>
      </c>
    </row>
    <row r="356" s="22" customFormat="1" ht="20" customHeight="1" spans="1:3">
      <c r="A356" s="98">
        <v>2040613</v>
      </c>
      <c r="B356" s="98" t="s">
        <v>858</v>
      </c>
      <c r="C356" s="101"/>
    </row>
    <row r="357" s="22" customFormat="1" ht="20" customHeight="1" spans="1:3">
      <c r="A357" s="98">
        <v>2040650</v>
      </c>
      <c r="B357" s="98" t="s">
        <v>827</v>
      </c>
      <c r="C357" s="101"/>
    </row>
    <row r="358" s="22" customFormat="1" ht="20" customHeight="1" spans="1:3">
      <c r="A358" s="98">
        <v>2040699</v>
      </c>
      <c r="B358" s="98" t="s">
        <v>1029</v>
      </c>
      <c r="C358" s="101">
        <v>166</v>
      </c>
    </row>
    <row r="359" s="22" customFormat="1" ht="20" customHeight="1" spans="1:3">
      <c r="A359" s="98">
        <v>20407</v>
      </c>
      <c r="B359" s="129" t="s">
        <v>1030</v>
      </c>
      <c r="C359" s="101">
        <f>SUM(C360:C368)</f>
        <v>0</v>
      </c>
    </row>
    <row r="360" s="22" customFormat="1" ht="20" customHeight="1" spans="1:3">
      <c r="A360" s="98">
        <v>2040701</v>
      </c>
      <c r="B360" s="98" t="s">
        <v>818</v>
      </c>
      <c r="C360" s="101"/>
    </row>
    <row r="361" s="22" customFormat="1" ht="20" customHeight="1" spans="1:3">
      <c r="A361" s="98">
        <v>2040702</v>
      </c>
      <c r="B361" s="98" t="s">
        <v>819</v>
      </c>
      <c r="C361" s="101"/>
    </row>
    <row r="362" s="22" customFormat="1" ht="20" customHeight="1" spans="1:3">
      <c r="A362" s="98">
        <v>2040703</v>
      </c>
      <c r="B362" s="98" t="s">
        <v>820</v>
      </c>
      <c r="C362" s="101"/>
    </row>
    <row r="363" s="22" customFormat="1" ht="20" customHeight="1" spans="1:3">
      <c r="A363" s="98">
        <v>2040704</v>
      </c>
      <c r="B363" s="98" t="s">
        <v>1031</v>
      </c>
      <c r="C363" s="101"/>
    </row>
    <row r="364" s="22" customFormat="1" ht="20" customHeight="1" spans="1:3">
      <c r="A364" s="98">
        <v>2040705</v>
      </c>
      <c r="B364" s="98" t="s">
        <v>1032</v>
      </c>
      <c r="C364" s="101"/>
    </row>
    <row r="365" s="22" customFormat="1" ht="20" customHeight="1" spans="1:3">
      <c r="A365" s="98">
        <v>2040706</v>
      </c>
      <c r="B365" s="98" t="s">
        <v>1033</v>
      </c>
      <c r="C365" s="101"/>
    </row>
    <row r="366" s="22" customFormat="1" ht="20" customHeight="1" spans="1:3">
      <c r="A366" s="98">
        <v>2040707</v>
      </c>
      <c r="B366" s="98" t="s">
        <v>858</v>
      </c>
      <c r="C366" s="101"/>
    </row>
    <row r="367" s="22" customFormat="1" ht="20" customHeight="1" spans="1:3">
      <c r="A367" s="98">
        <v>2040750</v>
      </c>
      <c r="B367" s="98" t="s">
        <v>827</v>
      </c>
      <c r="C367" s="101"/>
    </row>
    <row r="368" s="22" customFormat="1" ht="20" customHeight="1" spans="1:3">
      <c r="A368" s="98">
        <v>2040799</v>
      </c>
      <c r="B368" s="98" t="s">
        <v>1034</v>
      </c>
      <c r="C368" s="101"/>
    </row>
    <row r="369" s="22" customFormat="1" ht="20" customHeight="1" spans="1:3">
      <c r="A369" s="98">
        <v>20408</v>
      </c>
      <c r="B369" s="129" t="s">
        <v>1035</v>
      </c>
      <c r="C369" s="101">
        <f>SUM(C370:C378)</f>
        <v>0</v>
      </c>
    </row>
    <row r="370" s="22" customFormat="1" ht="20" customHeight="1" spans="1:3">
      <c r="A370" s="98">
        <v>2040801</v>
      </c>
      <c r="B370" s="98" t="s">
        <v>818</v>
      </c>
      <c r="C370" s="101"/>
    </row>
    <row r="371" s="22" customFormat="1" ht="20" customHeight="1" spans="1:3">
      <c r="A371" s="98">
        <v>2040802</v>
      </c>
      <c r="B371" s="98" t="s">
        <v>819</v>
      </c>
      <c r="C371" s="101"/>
    </row>
    <row r="372" s="22" customFormat="1" ht="20" customHeight="1" spans="1:3">
      <c r="A372" s="98">
        <v>2040803</v>
      </c>
      <c r="B372" s="98" t="s">
        <v>820</v>
      </c>
      <c r="C372" s="101"/>
    </row>
    <row r="373" s="22" customFormat="1" ht="20" customHeight="1" spans="1:3">
      <c r="A373" s="98">
        <v>2040804</v>
      </c>
      <c r="B373" s="98" t="s">
        <v>1036</v>
      </c>
      <c r="C373" s="101"/>
    </row>
    <row r="374" s="22" customFormat="1" ht="20" customHeight="1" spans="1:3">
      <c r="A374" s="98">
        <v>2040805</v>
      </c>
      <c r="B374" s="98" t="s">
        <v>1037</v>
      </c>
      <c r="C374" s="101"/>
    </row>
    <row r="375" s="22" customFormat="1" ht="20" customHeight="1" spans="1:3">
      <c r="A375" s="98">
        <v>2040806</v>
      </c>
      <c r="B375" s="98" t="s">
        <v>1038</v>
      </c>
      <c r="C375" s="101"/>
    </row>
    <row r="376" s="22" customFormat="1" ht="20" customHeight="1" spans="1:3">
      <c r="A376" s="98">
        <v>2040807</v>
      </c>
      <c r="B376" s="98" t="s">
        <v>858</v>
      </c>
      <c r="C376" s="101"/>
    </row>
    <row r="377" s="22" customFormat="1" ht="20" customHeight="1" spans="1:3">
      <c r="A377" s="98">
        <v>2040850</v>
      </c>
      <c r="B377" s="98" t="s">
        <v>827</v>
      </c>
      <c r="C377" s="101"/>
    </row>
    <row r="378" s="22" customFormat="1" ht="20" customHeight="1" spans="1:3">
      <c r="A378" s="98">
        <v>2040899</v>
      </c>
      <c r="B378" s="98" t="s">
        <v>1039</v>
      </c>
      <c r="C378" s="101"/>
    </row>
    <row r="379" s="22" customFormat="1" ht="20" customHeight="1" spans="1:3">
      <c r="A379" s="98">
        <v>20409</v>
      </c>
      <c r="B379" s="129" t="s">
        <v>1040</v>
      </c>
      <c r="C379" s="101">
        <f>SUM(C380:C386)</f>
        <v>0</v>
      </c>
    </row>
    <row r="380" s="22" customFormat="1" ht="20" customHeight="1" spans="1:3">
      <c r="A380" s="98">
        <v>2040901</v>
      </c>
      <c r="B380" s="98" t="s">
        <v>818</v>
      </c>
      <c r="C380" s="101"/>
    </row>
    <row r="381" s="22" customFormat="1" ht="20" customHeight="1" spans="1:3">
      <c r="A381" s="98">
        <v>2040902</v>
      </c>
      <c r="B381" s="98" t="s">
        <v>819</v>
      </c>
      <c r="C381" s="101"/>
    </row>
    <row r="382" s="22" customFormat="1" ht="20" customHeight="1" spans="1:3">
      <c r="A382" s="98">
        <v>2040903</v>
      </c>
      <c r="B382" s="98" t="s">
        <v>820</v>
      </c>
      <c r="C382" s="101"/>
    </row>
    <row r="383" s="22" customFormat="1" ht="20" customHeight="1" spans="1:3">
      <c r="A383" s="98">
        <v>2040904</v>
      </c>
      <c r="B383" s="98" t="s">
        <v>1041</v>
      </c>
      <c r="C383" s="101"/>
    </row>
    <row r="384" s="22" customFormat="1" ht="20" customHeight="1" spans="1:3">
      <c r="A384" s="98">
        <v>2040905</v>
      </c>
      <c r="B384" s="98" t="s">
        <v>1042</v>
      </c>
      <c r="C384" s="101"/>
    </row>
    <row r="385" s="22" customFormat="1" ht="20" customHeight="1" spans="1:3">
      <c r="A385" s="98">
        <v>2040950</v>
      </c>
      <c r="B385" s="98" t="s">
        <v>827</v>
      </c>
      <c r="C385" s="101"/>
    </row>
    <row r="386" s="22" customFormat="1" ht="20" customHeight="1" spans="1:3">
      <c r="A386" s="98">
        <v>2040999</v>
      </c>
      <c r="B386" s="98" t="s">
        <v>1043</v>
      </c>
      <c r="C386" s="101"/>
    </row>
    <row r="387" s="22" customFormat="1" ht="20" customHeight="1" spans="1:3">
      <c r="A387" s="98">
        <v>20410</v>
      </c>
      <c r="B387" s="129" t="s">
        <v>1044</v>
      </c>
      <c r="C387" s="101">
        <f>SUM(C388:C392)</f>
        <v>0</v>
      </c>
    </row>
    <row r="388" s="22" customFormat="1" ht="20" customHeight="1" spans="1:3">
      <c r="A388" s="98">
        <v>2041001</v>
      </c>
      <c r="B388" s="98" t="s">
        <v>818</v>
      </c>
      <c r="C388" s="101"/>
    </row>
    <row r="389" s="22" customFormat="1" ht="20" customHeight="1" spans="1:3">
      <c r="A389" s="98">
        <v>2041002</v>
      </c>
      <c r="B389" s="98" t="s">
        <v>819</v>
      </c>
      <c r="C389" s="101"/>
    </row>
    <row r="390" s="22" customFormat="1" ht="20" customHeight="1" spans="1:3">
      <c r="A390" s="98">
        <v>2041006</v>
      </c>
      <c r="B390" s="98" t="s">
        <v>858</v>
      </c>
      <c r="C390" s="101"/>
    </row>
    <row r="391" s="22" customFormat="1" ht="20" customHeight="1" spans="1:3">
      <c r="A391" s="98">
        <v>2041007</v>
      </c>
      <c r="B391" s="98" t="s">
        <v>1045</v>
      </c>
      <c r="C391" s="101"/>
    </row>
    <row r="392" s="22" customFormat="1" ht="20" customHeight="1" spans="1:3">
      <c r="A392" s="98">
        <v>2041099</v>
      </c>
      <c r="B392" s="98" t="s">
        <v>1046</v>
      </c>
      <c r="C392" s="101"/>
    </row>
    <row r="393" s="22" customFormat="1" ht="20" customHeight="1" spans="1:3">
      <c r="A393" s="98">
        <v>20499</v>
      </c>
      <c r="B393" s="129" t="s">
        <v>1047</v>
      </c>
      <c r="C393" s="101">
        <f>SUM(C394:C395)</f>
        <v>1691</v>
      </c>
    </row>
    <row r="394" s="22" customFormat="1" ht="20" customHeight="1" spans="1:3">
      <c r="A394" s="98">
        <v>2049902</v>
      </c>
      <c r="B394" s="98" t="s">
        <v>1048</v>
      </c>
      <c r="C394" s="101"/>
    </row>
    <row r="395" s="22" customFormat="1" ht="20" customHeight="1" spans="1:3">
      <c r="A395" s="98">
        <v>2049999</v>
      </c>
      <c r="B395" s="98" t="s">
        <v>1049</v>
      </c>
      <c r="C395" s="101">
        <v>1691</v>
      </c>
    </row>
    <row r="396" s="22" customFormat="1" ht="20" customHeight="1" spans="1:3">
      <c r="A396" s="98">
        <v>205</v>
      </c>
      <c r="B396" s="129" t="s">
        <v>1050</v>
      </c>
      <c r="C396" s="101">
        <f>SUM(C397,C402,C409,C415,C421,C425,C429,C433,C439,C446)</f>
        <v>73288</v>
      </c>
    </row>
    <row r="397" s="22" customFormat="1" ht="20" customHeight="1" spans="1:3">
      <c r="A397" s="98">
        <v>20501</v>
      </c>
      <c r="B397" s="129" t="s">
        <v>1051</v>
      </c>
      <c r="C397" s="101">
        <f>SUM(C398:C401)</f>
        <v>1797</v>
      </c>
    </row>
    <row r="398" s="22" customFormat="1" ht="20" customHeight="1" spans="1:3">
      <c r="A398" s="98">
        <v>2050101</v>
      </c>
      <c r="B398" s="98" t="s">
        <v>818</v>
      </c>
      <c r="C398" s="101">
        <v>1168</v>
      </c>
    </row>
    <row r="399" s="22" customFormat="1" ht="20" customHeight="1" spans="1:3">
      <c r="A399" s="98">
        <v>2050102</v>
      </c>
      <c r="B399" s="98" t="s">
        <v>819</v>
      </c>
      <c r="C399" s="101">
        <v>551</v>
      </c>
    </row>
    <row r="400" s="22" customFormat="1" ht="20" customHeight="1" spans="1:3">
      <c r="A400" s="98">
        <v>2050103</v>
      </c>
      <c r="B400" s="98" t="s">
        <v>820</v>
      </c>
      <c r="C400" s="101"/>
    </row>
    <row r="401" s="22" customFormat="1" ht="20" customHeight="1" spans="1:3">
      <c r="A401" s="98">
        <v>2050199</v>
      </c>
      <c r="B401" s="98" t="s">
        <v>1052</v>
      </c>
      <c r="C401" s="101">
        <v>78</v>
      </c>
    </row>
    <row r="402" s="22" customFormat="1" ht="20" customHeight="1" spans="1:3">
      <c r="A402" s="98">
        <v>20502</v>
      </c>
      <c r="B402" s="129" t="s">
        <v>1053</v>
      </c>
      <c r="C402" s="101">
        <f>SUM(C403:C408)</f>
        <v>62596</v>
      </c>
    </row>
    <row r="403" s="22" customFormat="1" ht="20" customHeight="1" spans="1:3">
      <c r="A403" s="98">
        <v>2050201</v>
      </c>
      <c r="B403" s="98" t="s">
        <v>1054</v>
      </c>
      <c r="C403" s="101">
        <v>3015</v>
      </c>
    </row>
    <row r="404" s="22" customFormat="1" ht="20" customHeight="1" spans="1:3">
      <c r="A404" s="98">
        <v>2050202</v>
      </c>
      <c r="B404" s="98" t="s">
        <v>1055</v>
      </c>
      <c r="C404" s="101">
        <v>28511</v>
      </c>
    </row>
    <row r="405" s="22" customFormat="1" ht="20" customHeight="1" spans="1:3">
      <c r="A405" s="98">
        <v>2050203</v>
      </c>
      <c r="B405" s="98" t="s">
        <v>1056</v>
      </c>
      <c r="C405" s="101">
        <v>20338</v>
      </c>
    </row>
    <row r="406" s="22" customFormat="1" ht="20" customHeight="1" spans="1:3">
      <c r="A406" s="98">
        <v>2050204</v>
      </c>
      <c r="B406" s="98" t="s">
        <v>1057</v>
      </c>
      <c r="C406" s="101">
        <v>9835</v>
      </c>
    </row>
    <row r="407" s="22" customFormat="1" ht="20" customHeight="1" spans="1:3">
      <c r="A407" s="98">
        <v>2050205</v>
      </c>
      <c r="B407" s="98" t="s">
        <v>1058</v>
      </c>
      <c r="C407" s="101">
        <v>32</v>
      </c>
    </row>
    <row r="408" s="22" customFormat="1" ht="20" customHeight="1" spans="1:3">
      <c r="A408" s="98">
        <v>2050299</v>
      </c>
      <c r="B408" s="98" t="s">
        <v>1059</v>
      </c>
      <c r="C408" s="101">
        <v>865</v>
      </c>
    </row>
    <row r="409" s="22" customFormat="1" ht="20" customHeight="1" spans="1:3">
      <c r="A409" s="98">
        <v>20503</v>
      </c>
      <c r="B409" s="129" t="s">
        <v>1060</v>
      </c>
      <c r="C409" s="101">
        <f>SUM(C410:C414)</f>
        <v>5719</v>
      </c>
    </row>
    <row r="410" s="22" customFormat="1" ht="20" customHeight="1" spans="1:3">
      <c r="A410" s="98">
        <v>2050301</v>
      </c>
      <c r="B410" s="98" t="s">
        <v>1061</v>
      </c>
      <c r="C410" s="101">
        <v>32</v>
      </c>
    </row>
    <row r="411" s="22" customFormat="1" ht="20" customHeight="1" spans="1:3">
      <c r="A411" s="98">
        <v>2050302</v>
      </c>
      <c r="B411" s="98" t="s">
        <v>1062</v>
      </c>
      <c r="C411" s="101">
        <v>5687</v>
      </c>
    </row>
    <row r="412" s="22" customFormat="1" ht="20" customHeight="1" spans="1:3">
      <c r="A412" s="98">
        <v>2050303</v>
      </c>
      <c r="B412" s="98" t="s">
        <v>1063</v>
      </c>
      <c r="C412" s="101"/>
    </row>
    <row r="413" s="22" customFormat="1" ht="20" customHeight="1" spans="1:3">
      <c r="A413" s="98">
        <v>2050305</v>
      </c>
      <c r="B413" s="98" t="s">
        <v>1064</v>
      </c>
      <c r="C413" s="101"/>
    </row>
    <row r="414" s="22" customFormat="1" ht="20" customHeight="1" spans="1:3">
      <c r="A414" s="98">
        <v>2050399</v>
      </c>
      <c r="B414" s="98" t="s">
        <v>1065</v>
      </c>
      <c r="C414" s="101"/>
    </row>
    <row r="415" s="22" customFormat="1" ht="20" customHeight="1" spans="1:3">
      <c r="A415" s="98">
        <v>20504</v>
      </c>
      <c r="B415" s="129" t="s">
        <v>1066</v>
      </c>
      <c r="C415" s="101">
        <f>SUM(C416:C420)</f>
        <v>0</v>
      </c>
    </row>
    <row r="416" s="22" customFormat="1" ht="20" customHeight="1" spans="1:3">
      <c r="A416" s="98">
        <v>2050401</v>
      </c>
      <c r="B416" s="98" t="s">
        <v>1067</v>
      </c>
      <c r="C416" s="101"/>
    </row>
    <row r="417" s="22" customFormat="1" ht="20" customHeight="1" spans="1:3">
      <c r="A417" s="98">
        <v>2050402</v>
      </c>
      <c r="B417" s="98" t="s">
        <v>1068</v>
      </c>
      <c r="C417" s="101"/>
    </row>
    <row r="418" s="22" customFormat="1" ht="20" customHeight="1" spans="1:3">
      <c r="A418" s="98">
        <v>2050403</v>
      </c>
      <c r="B418" s="98" t="s">
        <v>1069</v>
      </c>
      <c r="C418" s="101"/>
    </row>
    <row r="419" s="22" customFormat="1" ht="20" customHeight="1" spans="1:3">
      <c r="A419" s="98">
        <v>2050404</v>
      </c>
      <c r="B419" s="98" t="s">
        <v>1070</v>
      </c>
      <c r="C419" s="101"/>
    </row>
    <row r="420" s="22" customFormat="1" ht="20" customHeight="1" spans="1:3">
      <c r="A420" s="98">
        <v>2050499</v>
      </c>
      <c r="B420" s="98" t="s">
        <v>1071</v>
      </c>
      <c r="C420" s="101"/>
    </row>
    <row r="421" s="22" customFormat="1" ht="20" customHeight="1" spans="1:3">
      <c r="A421" s="98">
        <v>20505</v>
      </c>
      <c r="B421" s="129" t="s">
        <v>1072</v>
      </c>
      <c r="C421" s="101">
        <f>SUM(C422:C424)</f>
        <v>0</v>
      </c>
    </row>
    <row r="422" s="22" customFormat="1" ht="20" customHeight="1" spans="1:3">
      <c r="A422" s="98">
        <v>2050501</v>
      </c>
      <c r="B422" s="98" t="s">
        <v>1073</v>
      </c>
      <c r="C422" s="101"/>
    </row>
    <row r="423" s="22" customFormat="1" ht="20" customHeight="1" spans="1:3">
      <c r="A423" s="98">
        <v>2050502</v>
      </c>
      <c r="B423" s="98" t="s">
        <v>1074</v>
      </c>
      <c r="C423" s="101"/>
    </row>
    <row r="424" s="22" customFormat="1" ht="20" customHeight="1" spans="1:3">
      <c r="A424" s="98">
        <v>2050599</v>
      </c>
      <c r="B424" s="98" t="s">
        <v>1075</v>
      </c>
      <c r="C424" s="101"/>
    </row>
    <row r="425" s="22" customFormat="1" ht="20" customHeight="1" spans="1:3">
      <c r="A425" s="98">
        <v>20506</v>
      </c>
      <c r="B425" s="129" t="s">
        <v>1076</v>
      </c>
      <c r="C425" s="101">
        <f>SUM(C426:C428)</f>
        <v>0</v>
      </c>
    </row>
    <row r="426" s="22" customFormat="1" ht="20" customHeight="1" spans="1:3">
      <c r="A426" s="98">
        <v>2050601</v>
      </c>
      <c r="B426" s="98" t="s">
        <v>1077</v>
      </c>
      <c r="C426" s="101"/>
    </row>
    <row r="427" s="22" customFormat="1" ht="20" customHeight="1" spans="1:3">
      <c r="A427" s="98">
        <v>2050602</v>
      </c>
      <c r="B427" s="98" t="s">
        <v>1078</v>
      </c>
      <c r="C427" s="101"/>
    </row>
    <row r="428" s="22" customFormat="1" ht="20" customHeight="1" spans="1:3">
      <c r="A428" s="98">
        <v>2050699</v>
      </c>
      <c r="B428" s="98" t="s">
        <v>1079</v>
      </c>
      <c r="C428" s="101"/>
    </row>
    <row r="429" s="22" customFormat="1" ht="20" customHeight="1" spans="1:3">
      <c r="A429" s="98">
        <v>20507</v>
      </c>
      <c r="B429" s="129" t="s">
        <v>1080</v>
      </c>
      <c r="C429" s="101">
        <f>SUM(C430:C432)</f>
        <v>423</v>
      </c>
    </row>
    <row r="430" s="22" customFormat="1" ht="20" customHeight="1" spans="1:3">
      <c r="A430" s="98">
        <v>2050701</v>
      </c>
      <c r="B430" s="98" t="s">
        <v>1081</v>
      </c>
      <c r="C430" s="101">
        <v>423</v>
      </c>
    </row>
    <row r="431" s="22" customFormat="1" ht="20" customHeight="1" spans="1:3">
      <c r="A431" s="98">
        <v>2050702</v>
      </c>
      <c r="B431" s="98" t="s">
        <v>1082</v>
      </c>
      <c r="C431" s="101"/>
    </row>
    <row r="432" s="22" customFormat="1" ht="20" customHeight="1" spans="1:3">
      <c r="A432" s="98">
        <v>2050799</v>
      </c>
      <c r="B432" s="98" t="s">
        <v>1083</v>
      </c>
      <c r="C432" s="101"/>
    </row>
    <row r="433" s="22" customFormat="1" ht="20" customHeight="1" spans="1:3">
      <c r="A433" s="98">
        <v>20508</v>
      </c>
      <c r="B433" s="129" t="s">
        <v>1084</v>
      </c>
      <c r="C433" s="101">
        <f>SUM(C434:C438)</f>
        <v>898</v>
      </c>
    </row>
    <row r="434" s="22" customFormat="1" ht="20" customHeight="1" spans="1:3">
      <c r="A434" s="98">
        <v>2050801</v>
      </c>
      <c r="B434" s="98" t="s">
        <v>1085</v>
      </c>
      <c r="C434" s="101">
        <v>436</v>
      </c>
    </row>
    <row r="435" s="22" customFormat="1" ht="20" customHeight="1" spans="1:3">
      <c r="A435" s="98">
        <v>2050802</v>
      </c>
      <c r="B435" s="98" t="s">
        <v>1086</v>
      </c>
      <c r="C435" s="101">
        <v>462</v>
      </c>
    </row>
    <row r="436" s="22" customFormat="1" ht="20" customHeight="1" spans="1:3">
      <c r="A436" s="98">
        <v>2050803</v>
      </c>
      <c r="B436" s="98" t="s">
        <v>1087</v>
      </c>
      <c r="C436" s="101"/>
    </row>
    <row r="437" s="22" customFormat="1" ht="20" customHeight="1" spans="1:3">
      <c r="A437" s="98">
        <v>2050804</v>
      </c>
      <c r="B437" s="98" t="s">
        <v>1088</v>
      </c>
      <c r="C437" s="101"/>
    </row>
    <row r="438" s="22" customFormat="1" ht="20" customHeight="1" spans="1:3">
      <c r="A438" s="98">
        <v>2050899</v>
      </c>
      <c r="B438" s="98" t="s">
        <v>1089</v>
      </c>
      <c r="C438" s="101"/>
    </row>
    <row r="439" s="22" customFormat="1" ht="20" customHeight="1" spans="1:3">
      <c r="A439" s="98">
        <v>20509</v>
      </c>
      <c r="B439" s="129" t="s">
        <v>1090</v>
      </c>
      <c r="C439" s="101">
        <f>SUM(C440:C445)</f>
        <v>1520</v>
      </c>
    </row>
    <row r="440" s="22" customFormat="1" ht="20" customHeight="1" spans="1:3">
      <c r="A440" s="98">
        <v>2050901</v>
      </c>
      <c r="B440" s="98" t="s">
        <v>1091</v>
      </c>
      <c r="C440" s="101"/>
    </row>
    <row r="441" s="22" customFormat="1" ht="20" customHeight="1" spans="1:3">
      <c r="A441" s="98">
        <v>2050902</v>
      </c>
      <c r="B441" s="98" t="s">
        <v>1092</v>
      </c>
      <c r="C441" s="101"/>
    </row>
    <row r="442" s="22" customFormat="1" ht="20" customHeight="1" spans="1:3">
      <c r="A442" s="98">
        <v>2050903</v>
      </c>
      <c r="B442" s="98" t="s">
        <v>1093</v>
      </c>
      <c r="C442" s="101"/>
    </row>
    <row r="443" s="22" customFormat="1" ht="20" customHeight="1" spans="1:3">
      <c r="A443" s="98">
        <v>2050904</v>
      </c>
      <c r="B443" s="98" t="s">
        <v>1094</v>
      </c>
      <c r="C443" s="101"/>
    </row>
    <row r="444" s="22" customFormat="1" ht="20" customHeight="1" spans="1:3">
      <c r="A444" s="98">
        <v>2050905</v>
      </c>
      <c r="B444" s="98" t="s">
        <v>1095</v>
      </c>
      <c r="C444" s="101">
        <v>100</v>
      </c>
    </row>
    <row r="445" s="22" customFormat="1" ht="20" customHeight="1" spans="1:3">
      <c r="A445" s="98">
        <v>2050999</v>
      </c>
      <c r="B445" s="98" t="s">
        <v>1096</v>
      </c>
      <c r="C445" s="101">
        <v>1420</v>
      </c>
    </row>
    <row r="446" s="22" customFormat="1" ht="20" customHeight="1" spans="1:3">
      <c r="A446" s="98">
        <v>20599</v>
      </c>
      <c r="B446" s="129" t="s">
        <v>1097</v>
      </c>
      <c r="C446" s="101">
        <f>C447</f>
        <v>335</v>
      </c>
    </row>
    <row r="447" s="22" customFormat="1" ht="20" customHeight="1" spans="1:3">
      <c r="A447" s="98">
        <v>2059999</v>
      </c>
      <c r="B447" s="98" t="s">
        <v>1098</v>
      </c>
      <c r="C447" s="101">
        <v>335</v>
      </c>
    </row>
    <row r="448" s="22" customFormat="1" ht="20" customHeight="1" spans="1:3">
      <c r="A448" s="98">
        <v>206</v>
      </c>
      <c r="B448" s="129" t="s">
        <v>1099</v>
      </c>
      <c r="C448" s="101">
        <f>SUM(C449,C454,C463,C469,C474,C479,C484,C491,C495,C499)</f>
        <v>13472</v>
      </c>
    </row>
    <row r="449" s="22" customFormat="1" ht="20" customHeight="1" spans="1:3">
      <c r="A449" s="98">
        <v>20601</v>
      </c>
      <c r="B449" s="129" t="s">
        <v>1100</v>
      </c>
      <c r="C449" s="101">
        <f>SUM(C450:C453)</f>
        <v>482</v>
      </c>
    </row>
    <row r="450" s="22" customFormat="1" ht="20" customHeight="1" spans="1:3">
      <c r="A450" s="98">
        <v>2060101</v>
      </c>
      <c r="B450" s="98" t="s">
        <v>818</v>
      </c>
      <c r="C450" s="101">
        <v>440</v>
      </c>
    </row>
    <row r="451" s="22" customFormat="1" ht="20" customHeight="1" spans="1:3">
      <c r="A451" s="98">
        <v>2060102</v>
      </c>
      <c r="B451" s="98" t="s">
        <v>819</v>
      </c>
      <c r="C451" s="101">
        <v>29</v>
      </c>
    </row>
    <row r="452" s="22" customFormat="1" ht="20" customHeight="1" spans="1:3">
      <c r="A452" s="98">
        <v>2060103</v>
      </c>
      <c r="B452" s="98" t="s">
        <v>820</v>
      </c>
      <c r="C452" s="101"/>
    </row>
    <row r="453" s="22" customFormat="1" ht="20" customHeight="1" spans="1:3">
      <c r="A453" s="98">
        <v>2060199</v>
      </c>
      <c r="B453" s="98" t="s">
        <v>1101</v>
      </c>
      <c r="C453" s="101">
        <v>13</v>
      </c>
    </row>
    <row r="454" s="22" customFormat="1" ht="20" customHeight="1" spans="1:3">
      <c r="A454" s="98">
        <v>20602</v>
      </c>
      <c r="B454" s="129" t="s">
        <v>1102</v>
      </c>
      <c r="C454" s="101">
        <f>SUM(C455:C462)</f>
        <v>0</v>
      </c>
    </row>
    <row r="455" s="22" customFormat="1" ht="20" customHeight="1" spans="1:3">
      <c r="A455" s="98">
        <v>2060201</v>
      </c>
      <c r="B455" s="98" t="s">
        <v>1103</v>
      </c>
      <c r="C455" s="101"/>
    </row>
    <row r="456" s="22" customFormat="1" ht="20" customHeight="1" spans="1:3">
      <c r="A456" s="98">
        <v>2060203</v>
      </c>
      <c r="B456" s="98" t="s">
        <v>1104</v>
      </c>
      <c r="C456" s="101"/>
    </row>
    <row r="457" s="22" customFormat="1" ht="20" customHeight="1" spans="1:3">
      <c r="A457" s="98">
        <v>2060204</v>
      </c>
      <c r="B457" s="98" t="s">
        <v>1105</v>
      </c>
      <c r="C457" s="101"/>
    </row>
    <row r="458" s="22" customFormat="1" ht="20" customHeight="1" spans="1:3">
      <c r="A458" s="98">
        <v>2060205</v>
      </c>
      <c r="B458" s="98" t="s">
        <v>1106</v>
      </c>
      <c r="C458" s="101"/>
    </row>
    <row r="459" s="22" customFormat="1" ht="20" customHeight="1" spans="1:3">
      <c r="A459" s="98">
        <v>2060206</v>
      </c>
      <c r="B459" s="98" t="s">
        <v>1107</v>
      </c>
      <c r="C459" s="101"/>
    </row>
    <row r="460" s="22" customFormat="1" ht="20" customHeight="1" spans="1:3">
      <c r="A460" s="98">
        <v>2060207</v>
      </c>
      <c r="B460" s="98" t="s">
        <v>1108</v>
      </c>
      <c r="C460" s="101"/>
    </row>
    <row r="461" s="22" customFormat="1" ht="20" customHeight="1" spans="1:3">
      <c r="A461" s="98">
        <v>2060208</v>
      </c>
      <c r="B461" s="98" t="s">
        <v>1109</v>
      </c>
      <c r="C461" s="101"/>
    </row>
    <row r="462" s="22" customFormat="1" ht="20" customHeight="1" spans="1:3">
      <c r="A462" s="98">
        <v>2060299</v>
      </c>
      <c r="B462" s="98" t="s">
        <v>1110</v>
      </c>
      <c r="C462" s="101"/>
    </row>
    <row r="463" s="22" customFormat="1" ht="20" customHeight="1" spans="1:3">
      <c r="A463" s="98">
        <v>20603</v>
      </c>
      <c r="B463" s="129" t="s">
        <v>1111</v>
      </c>
      <c r="C463" s="101">
        <f>SUM(C464:C468)</f>
        <v>0</v>
      </c>
    </row>
    <row r="464" s="22" customFormat="1" ht="20" customHeight="1" spans="1:3">
      <c r="A464" s="98">
        <v>2060301</v>
      </c>
      <c r="B464" s="98" t="s">
        <v>1103</v>
      </c>
      <c r="C464" s="101"/>
    </row>
    <row r="465" s="22" customFormat="1" ht="20" customHeight="1" spans="1:3">
      <c r="A465" s="98">
        <v>2060302</v>
      </c>
      <c r="B465" s="98" t="s">
        <v>1112</v>
      </c>
      <c r="C465" s="101"/>
    </row>
    <row r="466" s="22" customFormat="1" ht="20" customHeight="1" spans="1:3">
      <c r="A466" s="98">
        <v>2060303</v>
      </c>
      <c r="B466" s="98" t="s">
        <v>1113</v>
      </c>
      <c r="C466" s="101"/>
    </row>
    <row r="467" s="22" customFormat="1" ht="20" customHeight="1" spans="1:3">
      <c r="A467" s="98">
        <v>2060304</v>
      </c>
      <c r="B467" s="98" t="s">
        <v>1114</v>
      </c>
      <c r="C467" s="101"/>
    </row>
    <row r="468" s="22" customFormat="1" ht="20" customHeight="1" spans="1:3">
      <c r="A468" s="98">
        <v>2060399</v>
      </c>
      <c r="B468" s="98" t="s">
        <v>1115</v>
      </c>
      <c r="C468" s="101"/>
    </row>
    <row r="469" s="22" customFormat="1" ht="20" customHeight="1" spans="1:3">
      <c r="A469" s="98">
        <v>20604</v>
      </c>
      <c r="B469" s="129" t="s">
        <v>1116</v>
      </c>
      <c r="C469" s="101">
        <f>SUM(C470:C473)</f>
        <v>12768</v>
      </c>
    </row>
    <row r="470" s="22" customFormat="1" ht="20" customHeight="1" spans="1:3">
      <c r="A470" s="98">
        <v>2060401</v>
      </c>
      <c r="B470" s="98" t="s">
        <v>1103</v>
      </c>
      <c r="C470" s="101"/>
    </row>
    <row r="471" s="22" customFormat="1" ht="20" customHeight="1" spans="1:3">
      <c r="A471" s="98">
        <v>2060404</v>
      </c>
      <c r="B471" s="98" t="s">
        <v>1117</v>
      </c>
      <c r="C471" s="101">
        <v>12755</v>
      </c>
    </row>
    <row r="472" s="22" customFormat="1" ht="20" customHeight="1" spans="1:3">
      <c r="A472" s="98">
        <v>2060405</v>
      </c>
      <c r="B472" s="98" t="s">
        <v>1118</v>
      </c>
      <c r="C472" s="101"/>
    </row>
    <row r="473" s="22" customFormat="1" ht="20" customHeight="1" spans="1:3">
      <c r="A473" s="98">
        <v>2060499</v>
      </c>
      <c r="B473" s="98" t="s">
        <v>1119</v>
      </c>
      <c r="C473" s="101">
        <v>13</v>
      </c>
    </row>
    <row r="474" s="22" customFormat="1" ht="20" customHeight="1" spans="1:3">
      <c r="A474" s="98">
        <v>20605</v>
      </c>
      <c r="B474" s="129" t="s">
        <v>1120</v>
      </c>
      <c r="C474" s="101">
        <f>SUM(C475:C478)</f>
        <v>79</v>
      </c>
    </row>
    <row r="475" s="22" customFormat="1" ht="20" customHeight="1" spans="1:3">
      <c r="A475" s="98">
        <v>2060501</v>
      </c>
      <c r="B475" s="98" t="s">
        <v>1103</v>
      </c>
      <c r="C475" s="101"/>
    </row>
    <row r="476" s="22" customFormat="1" ht="20" customHeight="1" spans="1:3">
      <c r="A476" s="98">
        <v>2060502</v>
      </c>
      <c r="B476" s="98" t="s">
        <v>1121</v>
      </c>
      <c r="C476" s="101"/>
    </row>
    <row r="477" s="22" customFormat="1" ht="20" customHeight="1" spans="1:3">
      <c r="A477" s="98">
        <v>2060503</v>
      </c>
      <c r="B477" s="98" t="s">
        <v>1122</v>
      </c>
      <c r="C477" s="101"/>
    </row>
    <row r="478" s="22" customFormat="1" ht="20" customHeight="1" spans="1:3">
      <c r="A478" s="98">
        <v>2060599</v>
      </c>
      <c r="B478" s="98" t="s">
        <v>1123</v>
      </c>
      <c r="C478" s="101">
        <v>79</v>
      </c>
    </row>
    <row r="479" s="22" customFormat="1" ht="20" customHeight="1" spans="1:3">
      <c r="A479" s="98">
        <v>20606</v>
      </c>
      <c r="B479" s="129" t="s">
        <v>1124</v>
      </c>
      <c r="C479" s="101">
        <f>SUM(C480:C483)</f>
        <v>0</v>
      </c>
    </row>
    <row r="480" s="22" customFormat="1" ht="20" customHeight="1" spans="1:3">
      <c r="A480" s="98">
        <v>2060601</v>
      </c>
      <c r="B480" s="98" t="s">
        <v>1125</v>
      </c>
      <c r="C480" s="101"/>
    </row>
    <row r="481" s="22" customFormat="1" ht="20" customHeight="1" spans="1:3">
      <c r="A481" s="98">
        <v>2060602</v>
      </c>
      <c r="B481" s="98" t="s">
        <v>1126</v>
      </c>
      <c r="C481" s="101"/>
    </row>
    <row r="482" s="22" customFormat="1" ht="20" customHeight="1" spans="1:3">
      <c r="A482" s="98">
        <v>2060603</v>
      </c>
      <c r="B482" s="98" t="s">
        <v>1127</v>
      </c>
      <c r="C482" s="101"/>
    </row>
    <row r="483" s="22" customFormat="1" ht="20" customHeight="1" spans="1:3">
      <c r="A483" s="98">
        <v>2060699</v>
      </c>
      <c r="B483" s="98" t="s">
        <v>1128</v>
      </c>
      <c r="C483" s="101"/>
    </row>
    <row r="484" s="22" customFormat="1" ht="20" customHeight="1" spans="1:3">
      <c r="A484" s="98">
        <v>20607</v>
      </c>
      <c r="B484" s="129" t="s">
        <v>1129</v>
      </c>
      <c r="C484" s="101">
        <f>SUM(C485:C490)</f>
        <v>52</v>
      </c>
    </row>
    <row r="485" s="22" customFormat="1" ht="20" customHeight="1" spans="1:3">
      <c r="A485" s="98">
        <v>2060701</v>
      </c>
      <c r="B485" s="98" t="s">
        <v>1103</v>
      </c>
      <c r="C485" s="101">
        <v>6</v>
      </c>
    </row>
    <row r="486" s="22" customFormat="1" ht="20" customHeight="1" spans="1:3">
      <c r="A486" s="98">
        <v>2060702</v>
      </c>
      <c r="B486" s="98" t="s">
        <v>1130</v>
      </c>
      <c r="C486" s="101">
        <v>43</v>
      </c>
    </row>
    <row r="487" s="22" customFormat="1" ht="20" customHeight="1" spans="1:3">
      <c r="A487" s="98">
        <v>2060703</v>
      </c>
      <c r="B487" s="98" t="s">
        <v>1131</v>
      </c>
      <c r="C487" s="101"/>
    </row>
    <row r="488" s="22" customFormat="1" ht="20" customHeight="1" spans="1:3">
      <c r="A488" s="98">
        <v>2060704</v>
      </c>
      <c r="B488" s="98" t="s">
        <v>1132</v>
      </c>
      <c r="C488" s="101"/>
    </row>
    <row r="489" s="22" customFormat="1" ht="20" customHeight="1" spans="1:3">
      <c r="A489" s="98">
        <v>2060705</v>
      </c>
      <c r="B489" s="98" t="s">
        <v>1133</v>
      </c>
      <c r="C489" s="101">
        <v>3</v>
      </c>
    </row>
    <row r="490" s="22" customFormat="1" ht="20" customHeight="1" spans="1:3">
      <c r="A490" s="98">
        <v>2060799</v>
      </c>
      <c r="B490" s="98" t="s">
        <v>1134</v>
      </c>
      <c r="C490" s="101"/>
    </row>
    <row r="491" s="22" customFormat="1" ht="20" customHeight="1" spans="1:3">
      <c r="A491" s="98">
        <v>20608</v>
      </c>
      <c r="B491" s="129" t="s">
        <v>1135</v>
      </c>
      <c r="C491" s="101">
        <f>SUM(C492:C494)</f>
        <v>0</v>
      </c>
    </row>
    <row r="492" s="22" customFormat="1" ht="20" customHeight="1" spans="1:3">
      <c r="A492" s="98">
        <v>2060801</v>
      </c>
      <c r="B492" s="98" t="s">
        <v>1136</v>
      </c>
      <c r="C492" s="101"/>
    </row>
    <row r="493" s="22" customFormat="1" ht="20" customHeight="1" spans="1:3">
      <c r="A493" s="98">
        <v>2060802</v>
      </c>
      <c r="B493" s="98" t="s">
        <v>1137</v>
      </c>
      <c r="C493" s="101"/>
    </row>
    <row r="494" s="22" customFormat="1" ht="20" customHeight="1" spans="1:3">
      <c r="A494" s="98">
        <v>2060899</v>
      </c>
      <c r="B494" s="98" t="s">
        <v>1138</v>
      </c>
      <c r="C494" s="101"/>
    </row>
    <row r="495" s="22" customFormat="1" ht="20" customHeight="1" spans="1:3">
      <c r="A495" s="98">
        <v>20609</v>
      </c>
      <c r="B495" s="129" t="s">
        <v>1139</v>
      </c>
      <c r="C495" s="101">
        <f>SUM(C496:C498)</f>
        <v>0</v>
      </c>
    </row>
    <row r="496" s="22" customFormat="1" ht="20" customHeight="1" spans="1:3">
      <c r="A496" s="98">
        <v>2060901</v>
      </c>
      <c r="B496" s="98" t="s">
        <v>1140</v>
      </c>
      <c r="C496" s="101"/>
    </row>
    <row r="497" s="22" customFormat="1" ht="20" customHeight="1" spans="1:3">
      <c r="A497" s="98">
        <v>2060902</v>
      </c>
      <c r="B497" s="98" t="s">
        <v>1141</v>
      </c>
      <c r="C497" s="101"/>
    </row>
    <row r="498" s="22" customFormat="1" ht="20" customHeight="1" spans="1:3">
      <c r="A498" s="98">
        <v>2060999</v>
      </c>
      <c r="B498" s="98" t="s">
        <v>1142</v>
      </c>
      <c r="C498" s="101"/>
    </row>
    <row r="499" s="22" customFormat="1" ht="20" customHeight="1" spans="1:3">
      <c r="A499" s="98">
        <v>20699</v>
      </c>
      <c r="B499" s="129" t="s">
        <v>1143</v>
      </c>
      <c r="C499" s="101">
        <f>SUM(C500:C503)</f>
        <v>91</v>
      </c>
    </row>
    <row r="500" s="22" customFormat="1" ht="20" customHeight="1" spans="1:3">
      <c r="A500" s="98">
        <v>2069901</v>
      </c>
      <c r="B500" s="98" t="s">
        <v>1144</v>
      </c>
      <c r="C500" s="101"/>
    </row>
    <row r="501" s="22" customFormat="1" ht="20" customHeight="1" spans="1:3">
      <c r="A501" s="98">
        <v>2069902</v>
      </c>
      <c r="B501" s="98" t="s">
        <v>1145</v>
      </c>
      <c r="C501" s="101"/>
    </row>
    <row r="502" s="22" customFormat="1" ht="20" customHeight="1" spans="1:3">
      <c r="A502" s="98">
        <v>2069903</v>
      </c>
      <c r="B502" s="98" t="s">
        <v>1146</v>
      </c>
      <c r="C502" s="101"/>
    </row>
    <row r="503" s="22" customFormat="1" ht="20" customHeight="1" spans="1:3">
      <c r="A503" s="98">
        <v>2069999</v>
      </c>
      <c r="B503" s="98" t="s">
        <v>1147</v>
      </c>
      <c r="C503" s="101">
        <v>91</v>
      </c>
    </row>
    <row r="504" s="22" customFormat="1" ht="20" customHeight="1" spans="1:3">
      <c r="A504" s="98">
        <v>207</v>
      </c>
      <c r="B504" s="129" t="s">
        <v>1148</v>
      </c>
      <c r="C504" s="101">
        <f>SUM(C505,C521,C529,C540,C549,C557)</f>
        <v>2407</v>
      </c>
    </row>
    <row r="505" s="22" customFormat="1" ht="20" customHeight="1" spans="1:3">
      <c r="A505" s="98">
        <v>20701</v>
      </c>
      <c r="B505" s="129" t="s">
        <v>1149</v>
      </c>
      <c r="C505" s="101">
        <f>SUM(C506:C520)</f>
        <v>989</v>
      </c>
    </row>
    <row r="506" s="22" customFormat="1" ht="20" customHeight="1" spans="1:3">
      <c r="A506" s="98">
        <v>2070101</v>
      </c>
      <c r="B506" s="98" t="s">
        <v>818</v>
      </c>
      <c r="C506" s="101">
        <v>269</v>
      </c>
    </row>
    <row r="507" s="22" customFormat="1" ht="20" customHeight="1" spans="1:3">
      <c r="A507" s="98">
        <v>2070102</v>
      </c>
      <c r="B507" s="98" t="s">
        <v>819</v>
      </c>
      <c r="C507" s="101"/>
    </row>
    <row r="508" s="22" customFormat="1" ht="20" customHeight="1" spans="1:3">
      <c r="A508" s="98">
        <v>2070103</v>
      </c>
      <c r="B508" s="98" t="s">
        <v>820</v>
      </c>
      <c r="C508" s="101"/>
    </row>
    <row r="509" s="22" customFormat="1" ht="20" customHeight="1" spans="1:3">
      <c r="A509" s="98">
        <v>2070104</v>
      </c>
      <c r="B509" s="98" t="s">
        <v>1150</v>
      </c>
      <c r="C509" s="101">
        <v>85</v>
      </c>
    </row>
    <row r="510" s="22" customFormat="1" ht="20" customHeight="1" spans="1:3">
      <c r="A510" s="98">
        <v>2070105</v>
      </c>
      <c r="B510" s="98" t="s">
        <v>1151</v>
      </c>
      <c r="C510" s="101"/>
    </row>
    <row r="511" s="22" customFormat="1" ht="20" customHeight="1" spans="1:3">
      <c r="A511" s="98">
        <v>2070106</v>
      </c>
      <c r="B511" s="98" t="s">
        <v>1152</v>
      </c>
      <c r="C511" s="101"/>
    </row>
    <row r="512" s="22" customFormat="1" ht="20" customHeight="1" spans="1:3">
      <c r="A512" s="98">
        <v>2070107</v>
      </c>
      <c r="B512" s="98" t="s">
        <v>1153</v>
      </c>
      <c r="C512" s="101"/>
    </row>
    <row r="513" s="22" customFormat="1" ht="20" customHeight="1" spans="1:3">
      <c r="A513" s="98">
        <v>2070108</v>
      </c>
      <c r="B513" s="98" t="s">
        <v>1154</v>
      </c>
      <c r="C513" s="101">
        <v>9</v>
      </c>
    </row>
    <row r="514" s="22" customFormat="1" ht="20" customHeight="1" spans="1:3">
      <c r="A514" s="98">
        <v>2070109</v>
      </c>
      <c r="B514" s="98" t="s">
        <v>1155</v>
      </c>
      <c r="C514" s="101">
        <v>130</v>
      </c>
    </row>
    <row r="515" s="22" customFormat="1" ht="20" customHeight="1" spans="1:3">
      <c r="A515" s="98">
        <v>2070110</v>
      </c>
      <c r="B515" s="98" t="s">
        <v>1156</v>
      </c>
      <c r="C515" s="101"/>
    </row>
    <row r="516" s="22" customFormat="1" ht="20" customHeight="1" spans="1:3">
      <c r="A516" s="98">
        <v>2070111</v>
      </c>
      <c r="B516" s="98" t="s">
        <v>1157</v>
      </c>
      <c r="C516" s="101">
        <v>22</v>
      </c>
    </row>
    <row r="517" s="22" customFormat="1" ht="20" customHeight="1" spans="1:3">
      <c r="A517" s="98">
        <v>2070112</v>
      </c>
      <c r="B517" s="98" t="s">
        <v>1158</v>
      </c>
      <c r="C517" s="101">
        <v>162</v>
      </c>
    </row>
    <row r="518" s="22" customFormat="1" ht="20" customHeight="1" spans="1:3">
      <c r="A518" s="98">
        <v>2070113</v>
      </c>
      <c r="B518" s="98" t="s">
        <v>1159</v>
      </c>
      <c r="C518" s="101"/>
    </row>
    <row r="519" s="22" customFormat="1" ht="20" customHeight="1" spans="1:3">
      <c r="A519" s="98">
        <v>2070114</v>
      </c>
      <c r="B519" s="98" t="s">
        <v>1160</v>
      </c>
      <c r="C519" s="101">
        <v>90</v>
      </c>
    </row>
    <row r="520" s="22" customFormat="1" ht="20" customHeight="1" spans="1:3">
      <c r="A520" s="98">
        <v>2070199</v>
      </c>
      <c r="B520" s="98" t="s">
        <v>1161</v>
      </c>
      <c r="C520" s="101">
        <v>222</v>
      </c>
    </row>
    <row r="521" s="22" customFormat="1" ht="20" customHeight="1" spans="1:3">
      <c r="A521" s="98">
        <v>20702</v>
      </c>
      <c r="B521" s="129" t="s">
        <v>1162</v>
      </c>
      <c r="C521" s="101">
        <f>SUM(C522:C528)</f>
        <v>142</v>
      </c>
    </row>
    <row r="522" s="22" customFormat="1" ht="20" customHeight="1" spans="1:3">
      <c r="A522" s="98">
        <v>2070201</v>
      </c>
      <c r="B522" s="98" t="s">
        <v>818</v>
      </c>
      <c r="C522" s="101"/>
    </row>
    <row r="523" s="22" customFormat="1" ht="20" customHeight="1" spans="1:3">
      <c r="A523" s="98">
        <v>2070202</v>
      </c>
      <c r="B523" s="98" t="s">
        <v>819</v>
      </c>
      <c r="C523" s="101"/>
    </row>
    <row r="524" s="22" customFormat="1" ht="20" customHeight="1" spans="1:3">
      <c r="A524" s="98">
        <v>2070203</v>
      </c>
      <c r="B524" s="98" t="s">
        <v>820</v>
      </c>
      <c r="C524" s="101"/>
    </row>
    <row r="525" s="22" customFormat="1" ht="20" customHeight="1" spans="1:3">
      <c r="A525" s="98">
        <v>2070204</v>
      </c>
      <c r="B525" s="98" t="s">
        <v>1163</v>
      </c>
      <c r="C525" s="101">
        <v>91</v>
      </c>
    </row>
    <row r="526" s="22" customFormat="1" ht="20" customHeight="1" spans="1:3">
      <c r="A526" s="98">
        <v>2070205</v>
      </c>
      <c r="B526" s="98" t="s">
        <v>1164</v>
      </c>
      <c r="C526" s="101"/>
    </row>
    <row r="527" s="22" customFormat="1" ht="20" customHeight="1" spans="1:3">
      <c r="A527" s="98">
        <v>2070206</v>
      </c>
      <c r="B527" s="98" t="s">
        <v>1165</v>
      </c>
      <c r="C527" s="101"/>
    </row>
    <row r="528" s="22" customFormat="1" ht="20" customHeight="1" spans="1:3">
      <c r="A528" s="98">
        <v>2070299</v>
      </c>
      <c r="B528" s="98" t="s">
        <v>1166</v>
      </c>
      <c r="C528" s="101">
        <v>51</v>
      </c>
    </row>
    <row r="529" s="22" customFormat="1" ht="20" customHeight="1" spans="1:3">
      <c r="A529" s="98">
        <v>20703</v>
      </c>
      <c r="B529" s="129" t="s">
        <v>1167</v>
      </c>
      <c r="C529" s="101">
        <f>SUM(C530:C539)</f>
        <v>140</v>
      </c>
    </row>
    <row r="530" s="22" customFormat="1" ht="20" customHeight="1" spans="1:3">
      <c r="A530" s="98">
        <v>2070301</v>
      </c>
      <c r="B530" s="98" t="s">
        <v>818</v>
      </c>
      <c r="C530" s="101"/>
    </row>
    <row r="531" s="22" customFormat="1" ht="20" customHeight="1" spans="1:3">
      <c r="A531" s="98">
        <v>2070302</v>
      </c>
      <c r="B531" s="98" t="s">
        <v>819</v>
      </c>
      <c r="C531" s="101"/>
    </row>
    <row r="532" s="22" customFormat="1" ht="20" customHeight="1" spans="1:3">
      <c r="A532" s="98">
        <v>2070303</v>
      </c>
      <c r="B532" s="98" t="s">
        <v>820</v>
      </c>
      <c r="C532" s="101"/>
    </row>
    <row r="533" s="22" customFormat="1" ht="20" customHeight="1" spans="1:3">
      <c r="A533" s="98">
        <v>2070304</v>
      </c>
      <c r="B533" s="98" t="s">
        <v>1168</v>
      </c>
      <c r="C533" s="101"/>
    </row>
    <row r="534" s="22" customFormat="1" ht="20" customHeight="1" spans="1:3">
      <c r="A534" s="98">
        <v>2070305</v>
      </c>
      <c r="B534" s="98" t="s">
        <v>1169</v>
      </c>
      <c r="C534" s="101"/>
    </row>
    <row r="535" s="22" customFormat="1" ht="20" customHeight="1" spans="1:3">
      <c r="A535" s="98">
        <v>2070306</v>
      </c>
      <c r="B535" s="98" t="s">
        <v>1170</v>
      </c>
      <c r="C535" s="101"/>
    </row>
    <row r="536" s="22" customFormat="1" ht="20" customHeight="1" spans="1:3">
      <c r="A536" s="98">
        <v>2070307</v>
      </c>
      <c r="B536" s="98" t="s">
        <v>1171</v>
      </c>
      <c r="C536" s="101">
        <v>25</v>
      </c>
    </row>
    <row r="537" s="22" customFormat="1" ht="20" customHeight="1" spans="1:3">
      <c r="A537" s="98">
        <v>2070308</v>
      </c>
      <c r="B537" s="98" t="s">
        <v>1172</v>
      </c>
      <c r="C537" s="101">
        <v>62</v>
      </c>
    </row>
    <row r="538" s="22" customFormat="1" ht="20" customHeight="1" spans="1:3">
      <c r="A538" s="98">
        <v>2070309</v>
      </c>
      <c r="B538" s="98" t="s">
        <v>1173</v>
      </c>
      <c r="C538" s="101"/>
    </row>
    <row r="539" s="22" customFormat="1" ht="20" customHeight="1" spans="1:3">
      <c r="A539" s="98">
        <v>2070399</v>
      </c>
      <c r="B539" s="98" t="s">
        <v>1174</v>
      </c>
      <c r="C539" s="101">
        <v>53</v>
      </c>
    </row>
    <row r="540" s="22" customFormat="1" ht="20" customHeight="1" spans="1:3">
      <c r="A540" s="98">
        <v>20706</v>
      </c>
      <c r="B540" s="100" t="s">
        <v>1175</v>
      </c>
      <c r="C540" s="101">
        <f>SUM(C541:C548)</f>
        <v>195</v>
      </c>
    </row>
    <row r="541" s="22" customFormat="1" ht="20" customHeight="1" spans="1:3">
      <c r="A541" s="98">
        <v>2070601</v>
      </c>
      <c r="B541" s="102" t="s">
        <v>818</v>
      </c>
      <c r="C541" s="101"/>
    </row>
    <row r="542" s="22" customFormat="1" ht="20" customHeight="1" spans="1:3">
      <c r="A542" s="98">
        <v>2070602</v>
      </c>
      <c r="B542" s="102" t="s">
        <v>819</v>
      </c>
      <c r="C542" s="101"/>
    </row>
    <row r="543" s="22" customFormat="1" ht="20" customHeight="1" spans="1:3">
      <c r="A543" s="98">
        <v>2070603</v>
      </c>
      <c r="B543" s="102" t="s">
        <v>820</v>
      </c>
      <c r="C543" s="101"/>
    </row>
    <row r="544" s="22" customFormat="1" ht="20" customHeight="1" spans="1:3">
      <c r="A544" s="98">
        <v>2070604</v>
      </c>
      <c r="B544" s="102" t="s">
        <v>1176</v>
      </c>
      <c r="C544" s="101"/>
    </row>
    <row r="545" s="22" customFormat="1" ht="20" customHeight="1" spans="1:3">
      <c r="A545" s="98">
        <v>2070605</v>
      </c>
      <c r="B545" s="102" t="s">
        <v>1177</v>
      </c>
      <c r="C545" s="101">
        <v>1</v>
      </c>
    </row>
    <row r="546" s="22" customFormat="1" ht="20" customHeight="1" spans="1:3">
      <c r="A546" s="98">
        <v>2070606</v>
      </c>
      <c r="B546" s="102" t="s">
        <v>1178</v>
      </c>
      <c r="C546" s="101"/>
    </row>
    <row r="547" s="22" customFormat="1" ht="20" customHeight="1" spans="1:3">
      <c r="A547" s="98">
        <v>2070607</v>
      </c>
      <c r="B547" s="102" t="s">
        <v>1179</v>
      </c>
      <c r="C547" s="101">
        <v>194</v>
      </c>
    </row>
    <row r="548" s="22" customFormat="1" ht="20" customHeight="1" spans="1:3">
      <c r="A548" s="98">
        <v>2070699</v>
      </c>
      <c r="B548" s="102" t="s">
        <v>1180</v>
      </c>
      <c r="C548" s="101"/>
    </row>
    <row r="549" s="22" customFormat="1" ht="20" customHeight="1" spans="1:3">
      <c r="A549" s="98">
        <v>20708</v>
      </c>
      <c r="B549" s="100" t="s">
        <v>1181</v>
      </c>
      <c r="C549" s="101">
        <f>SUM(C550:C556)</f>
        <v>537</v>
      </c>
    </row>
    <row r="550" s="22" customFormat="1" ht="20" customHeight="1" spans="1:3">
      <c r="A550" s="98">
        <v>2070801</v>
      </c>
      <c r="B550" s="102" t="s">
        <v>818</v>
      </c>
      <c r="C550" s="101">
        <v>32</v>
      </c>
    </row>
    <row r="551" s="22" customFormat="1" ht="20" customHeight="1" spans="1:3">
      <c r="A551" s="98">
        <v>2070802</v>
      </c>
      <c r="B551" s="102" t="s">
        <v>819</v>
      </c>
      <c r="C551" s="101"/>
    </row>
    <row r="552" s="22" customFormat="1" ht="20" customHeight="1" spans="1:3">
      <c r="A552" s="98">
        <v>2070803</v>
      </c>
      <c r="B552" s="102" t="s">
        <v>820</v>
      </c>
      <c r="C552" s="101"/>
    </row>
    <row r="553" s="22" customFormat="1" ht="20" customHeight="1" spans="1:3">
      <c r="A553" s="98">
        <v>2070806</v>
      </c>
      <c r="B553" s="102" t="s">
        <v>1182</v>
      </c>
      <c r="C553" s="101"/>
    </row>
    <row r="554" s="22" customFormat="1" ht="20" customHeight="1" spans="1:3">
      <c r="A554" s="98">
        <v>2070807</v>
      </c>
      <c r="B554" s="102" t="s">
        <v>1183</v>
      </c>
      <c r="C554" s="101">
        <v>61</v>
      </c>
    </row>
    <row r="555" s="22" customFormat="1" ht="20" customHeight="1" spans="1:3">
      <c r="A555" s="98">
        <v>2070808</v>
      </c>
      <c r="B555" s="102" t="s">
        <v>1184</v>
      </c>
      <c r="C555" s="101">
        <v>428</v>
      </c>
    </row>
    <row r="556" s="22" customFormat="1" ht="20" customHeight="1" spans="1:3">
      <c r="A556" s="98">
        <v>2070899</v>
      </c>
      <c r="B556" s="102" t="s">
        <v>1185</v>
      </c>
      <c r="C556" s="101">
        <v>16</v>
      </c>
    </row>
    <row r="557" s="22" customFormat="1" ht="20" customHeight="1" spans="1:3">
      <c r="A557" s="98">
        <v>20799</v>
      </c>
      <c r="B557" s="129" t="s">
        <v>1186</v>
      </c>
      <c r="C557" s="101">
        <f>SUM(C558:C560)</f>
        <v>404</v>
      </c>
    </row>
    <row r="558" s="22" customFormat="1" ht="20" customHeight="1" spans="1:3">
      <c r="A558" s="98">
        <v>2079902</v>
      </c>
      <c r="B558" s="98" t="s">
        <v>1187</v>
      </c>
      <c r="C558" s="101"/>
    </row>
    <row r="559" s="22" customFormat="1" ht="20" customHeight="1" spans="1:3">
      <c r="A559" s="98">
        <v>2079903</v>
      </c>
      <c r="B559" s="98" t="s">
        <v>1188</v>
      </c>
      <c r="C559" s="101">
        <v>2</v>
      </c>
    </row>
    <row r="560" s="22" customFormat="1" ht="20" customHeight="1" spans="1:3">
      <c r="A560" s="98">
        <v>2079999</v>
      </c>
      <c r="B560" s="98" t="s">
        <v>1189</v>
      </c>
      <c r="C560" s="101">
        <v>402</v>
      </c>
    </row>
    <row r="561" s="22" customFormat="1" ht="20" customHeight="1" spans="1:3">
      <c r="A561" s="98">
        <v>208</v>
      </c>
      <c r="B561" s="129" t="s">
        <v>1190</v>
      </c>
      <c r="C561" s="101">
        <f>SUM(C562,C581,C589,C591,C600,C604,C614,C623,C630,C638,C647,C653,C656,C659,C662,C665,C668,C672,C676,C685,C688)</f>
        <v>51512</v>
      </c>
    </row>
    <row r="562" s="22" customFormat="1" ht="20" customHeight="1" spans="1:3">
      <c r="A562" s="98">
        <v>20801</v>
      </c>
      <c r="B562" s="129" t="s">
        <v>1191</v>
      </c>
      <c r="C562" s="101">
        <f>SUM(C563:C580)</f>
        <v>1516</v>
      </c>
    </row>
    <row r="563" s="22" customFormat="1" ht="20" customHeight="1" spans="1:3">
      <c r="A563" s="98">
        <v>2080101</v>
      </c>
      <c r="B563" s="98" t="s">
        <v>818</v>
      </c>
      <c r="C563" s="101">
        <v>344</v>
      </c>
    </row>
    <row r="564" s="22" customFormat="1" ht="20" customHeight="1" spans="1:3">
      <c r="A564" s="98">
        <v>2080102</v>
      </c>
      <c r="B564" s="98" t="s">
        <v>819</v>
      </c>
      <c r="C564" s="101">
        <v>35</v>
      </c>
    </row>
    <row r="565" s="22" customFormat="1" ht="20" customHeight="1" spans="1:3">
      <c r="A565" s="98">
        <v>2080103</v>
      </c>
      <c r="B565" s="98" t="s">
        <v>820</v>
      </c>
      <c r="C565" s="101"/>
    </row>
    <row r="566" s="22" customFormat="1" ht="20" customHeight="1" spans="1:3">
      <c r="A566" s="98">
        <v>2080104</v>
      </c>
      <c r="B566" s="98" t="s">
        <v>1192</v>
      </c>
      <c r="C566" s="101">
        <v>53</v>
      </c>
    </row>
    <row r="567" s="22" customFormat="1" ht="20" customHeight="1" spans="1:3">
      <c r="A567" s="98">
        <v>2080105</v>
      </c>
      <c r="B567" s="98" t="s">
        <v>1193</v>
      </c>
      <c r="C567" s="101">
        <v>11</v>
      </c>
    </row>
    <row r="568" s="22" customFormat="1" ht="20" customHeight="1" spans="1:3">
      <c r="A568" s="98">
        <v>2080106</v>
      </c>
      <c r="B568" s="98" t="s">
        <v>1194</v>
      </c>
      <c r="C568" s="101">
        <v>11</v>
      </c>
    </row>
    <row r="569" s="22" customFormat="1" ht="20" customHeight="1" spans="1:3">
      <c r="A569" s="98">
        <v>2080107</v>
      </c>
      <c r="B569" s="98" t="s">
        <v>1195</v>
      </c>
      <c r="C569" s="101">
        <v>9</v>
      </c>
    </row>
    <row r="570" s="22" customFormat="1" ht="20" customHeight="1" spans="1:3">
      <c r="A570" s="98">
        <v>2080108</v>
      </c>
      <c r="B570" s="98" t="s">
        <v>858</v>
      </c>
      <c r="C570" s="101">
        <v>12</v>
      </c>
    </row>
    <row r="571" s="22" customFormat="1" ht="20" customHeight="1" spans="1:3">
      <c r="A571" s="98">
        <v>2080109</v>
      </c>
      <c r="B571" s="98" t="s">
        <v>1196</v>
      </c>
      <c r="C571" s="101">
        <v>107</v>
      </c>
    </row>
    <row r="572" s="22" customFormat="1" ht="20" customHeight="1" spans="1:3">
      <c r="A572" s="98">
        <v>2080110</v>
      </c>
      <c r="B572" s="98" t="s">
        <v>1197</v>
      </c>
      <c r="C572" s="101"/>
    </row>
    <row r="573" s="22" customFormat="1" ht="20" customHeight="1" spans="1:3">
      <c r="A573" s="98">
        <v>2080111</v>
      </c>
      <c r="B573" s="98" t="s">
        <v>1198</v>
      </c>
      <c r="C573" s="101">
        <v>4</v>
      </c>
    </row>
    <row r="574" s="22" customFormat="1" ht="20" customHeight="1" spans="1:3">
      <c r="A574" s="98">
        <v>2080112</v>
      </c>
      <c r="B574" s="98" t="s">
        <v>1199</v>
      </c>
      <c r="C574" s="101">
        <v>11</v>
      </c>
    </row>
    <row r="575" s="22" customFormat="1" ht="20" customHeight="1" spans="1:3">
      <c r="A575" s="98">
        <v>2080113</v>
      </c>
      <c r="B575" s="98" t="s">
        <v>1200</v>
      </c>
      <c r="C575" s="101"/>
    </row>
    <row r="576" s="22" customFormat="1" ht="20" customHeight="1" spans="1:3">
      <c r="A576" s="98">
        <v>2080114</v>
      </c>
      <c r="B576" s="98" t="s">
        <v>1201</v>
      </c>
      <c r="C576" s="101"/>
    </row>
    <row r="577" s="22" customFormat="1" ht="20" customHeight="1" spans="1:3">
      <c r="A577" s="98">
        <v>2080115</v>
      </c>
      <c r="B577" s="98" t="s">
        <v>1202</v>
      </c>
      <c r="C577" s="101"/>
    </row>
    <row r="578" s="22" customFormat="1" ht="20" customHeight="1" spans="1:3">
      <c r="A578" s="98">
        <v>2080116</v>
      </c>
      <c r="B578" s="98" t="s">
        <v>1203</v>
      </c>
      <c r="C578" s="101">
        <v>85</v>
      </c>
    </row>
    <row r="579" s="22" customFormat="1" ht="20" customHeight="1" spans="1:3">
      <c r="A579" s="98">
        <v>2080150</v>
      </c>
      <c r="B579" s="98" t="s">
        <v>827</v>
      </c>
      <c r="C579" s="101">
        <v>531</v>
      </c>
    </row>
    <row r="580" s="22" customFormat="1" ht="20" customHeight="1" spans="1:3">
      <c r="A580" s="98">
        <v>2080199</v>
      </c>
      <c r="B580" s="98" t="s">
        <v>1204</v>
      </c>
      <c r="C580" s="101">
        <v>303</v>
      </c>
    </row>
    <row r="581" s="22" customFormat="1" ht="20" customHeight="1" spans="1:3">
      <c r="A581" s="98">
        <v>20802</v>
      </c>
      <c r="B581" s="129" t="s">
        <v>1205</v>
      </c>
      <c r="C581" s="101">
        <f>SUM(C582:C588)</f>
        <v>1074</v>
      </c>
    </row>
    <row r="582" s="22" customFormat="1" ht="20" customHeight="1" spans="1:3">
      <c r="A582" s="98">
        <v>2080201</v>
      </c>
      <c r="B582" s="98" t="s">
        <v>818</v>
      </c>
      <c r="C582" s="101">
        <v>514</v>
      </c>
    </row>
    <row r="583" s="22" customFormat="1" ht="20" customHeight="1" spans="1:3">
      <c r="A583" s="98">
        <v>2080202</v>
      </c>
      <c r="B583" s="98" t="s">
        <v>819</v>
      </c>
      <c r="C583" s="101">
        <v>74</v>
      </c>
    </row>
    <row r="584" s="22" customFormat="1" ht="20" customHeight="1" spans="1:3">
      <c r="A584" s="98">
        <v>2080203</v>
      </c>
      <c r="B584" s="98" t="s">
        <v>820</v>
      </c>
      <c r="C584" s="101"/>
    </row>
    <row r="585" s="22" customFormat="1" ht="20" customHeight="1" spans="1:3">
      <c r="A585" s="98">
        <v>2080206</v>
      </c>
      <c r="B585" s="98" t="s">
        <v>1206</v>
      </c>
      <c r="C585" s="101"/>
    </row>
    <row r="586" s="22" customFormat="1" ht="20" customHeight="1" spans="1:3">
      <c r="A586" s="98">
        <v>2080207</v>
      </c>
      <c r="B586" s="98" t="s">
        <v>1207</v>
      </c>
      <c r="C586" s="101">
        <v>34</v>
      </c>
    </row>
    <row r="587" s="22" customFormat="1" ht="20" customHeight="1" spans="1:3">
      <c r="A587" s="98">
        <v>2080208</v>
      </c>
      <c r="B587" s="98" t="s">
        <v>1208</v>
      </c>
      <c r="C587" s="101">
        <v>417</v>
      </c>
    </row>
    <row r="588" s="22" customFormat="1" ht="20" customHeight="1" spans="1:3">
      <c r="A588" s="98">
        <v>2080299</v>
      </c>
      <c r="B588" s="98" t="s">
        <v>1209</v>
      </c>
      <c r="C588" s="101">
        <v>35</v>
      </c>
    </row>
    <row r="589" s="22" customFormat="1" ht="20" customHeight="1" spans="1:3">
      <c r="A589" s="98">
        <v>20804</v>
      </c>
      <c r="B589" s="129" t="s">
        <v>1210</v>
      </c>
      <c r="C589" s="101">
        <f>C590</f>
        <v>0</v>
      </c>
    </row>
    <row r="590" s="22" customFormat="1" ht="20" customHeight="1" spans="1:3">
      <c r="A590" s="98">
        <v>2080402</v>
      </c>
      <c r="B590" s="98" t="s">
        <v>1211</v>
      </c>
      <c r="C590" s="101"/>
    </row>
    <row r="591" s="22" customFormat="1" ht="20" customHeight="1" spans="1:3">
      <c r="A591" s="98">
        <v>20805</v>
      </c>
      <c r="B591" s="129" t="s">
        <v>1212</v>
      </c>
      <c r="C591" s="101">
        <f>SUM(C592:C599)</f>
        <v>18302</v>
      </c>
    </row>
    <row r="592" s="22" customFormat="1" ht="20" customHeight="1" spans="1:3">
      <c r="A592" s="98">
        <v>2080501</v>
      </c>
      <c r="B592" s="98" t="s">
        <v>1213</v>
      </c>
      <c r="C592" s="101">
        <v>29</v>
      </c>
    </row>
    <row r="593" s="22" customFormat="1" ht="20" customHeight="1" spans="1:3">
      <c r="A593" s="98">
        <v>2080502</v>
      </c>
      <c r="B593" s="98" t="s">
        <v>1214</v>
      </c>
      <c r="C593" s="101"/>
    </row>
    <row r="594" s="22" customFormat="1" ht="20" customHeight="1" spans="1:3">
      <c r="A594" s="98">
        <v>2080503</v>
      </c>
      <c r="B594" s="98" t="s">
        <v>1215</v>
      </c>
      <c r="C594" s="101"/>
    </row>
    <row r="595" s="22" customFormat="1" ht="20" customHeight="1" spans="1:3">
      <c r="A595" s="98">
        <v>2080505</v>
      </c>
      <c r="B595" s="98" t="s">
        <v>1216</v>
      </c>
      <c r="C595" s="101">
        <v>4069</v>
      </c>
    </row>
    <row r="596" s="22" customFormat="1" ht="20" customHeight="1" spans="1:3">
      <c r="A596" s="98">
        <v>2080506</v>
      </c>
      <c r="B596" s="98" t="s">
        <v>1217</v>
      </c>
      <c r="C596" s="101">
        <v>1850</v>
      </c>
    </row>
    <row r="597" s="22" customFormat="1" ht="20" customHeight="1" spans="1:3">
      <c r="A597" s="98">
        <v>2080507</v>
      </c>
      <c r="B597" s="98" t="s">
        <v>1218</v>
      </c>
      <c r="C597" s="101">
        <v>12339</v>
      </c>
    </row>
    <row r="598" s="22" customFormat="1" ht="20" customHeight="1" spans="1:3">
      <c r="A598" s="98">
        <v>2080508</v>
      </c>
      <c r="B598" s="98" t="s">
        <v>1219</v>
      </c>
      <c r="C598" s="101"/>
    </row>
    <row r="599" s="22" customFormat="1" ht="20" customHeight="1" spans="1:3">
      <c r="A599" s="98">
        <v>2080599</v>
      </c>
      <c r="B599" s="98" t="s">
        <v>1220</v>
      </c>
      <c r="C599" s="101">
        <v>15</v>
      </c>
    </row>
    <row r="600" s="22" customFormat="1" ht="20" customHeight="1" spans="1:3">
      <c r="A600" s="98">
        <v>20806</v>
      </c>
      <c r="B600" s="129" t="s">
        <v>1221</v>
      </c>
      <c r="C600" s="101">
        <f>SUM(C601:C603)</f>
        <v>0</v>
      </c>
    </row>
    <row r="601" s="22" customFormat="1" ht="20" customHeight="1" spans="1:3">
      <c r="A601" s="98">
        <v>2080601</v>
      </c>
      <c r="B601" s="98" t="s">
        <v>1222</v>
      </c>
      <c r="C601" s="101"/>
    </row>
    <row r="602" s="22" customFormat="1" ht="20" customHeight="1" spans="1:3">
      <c r="A602" s="98">
        <v>2080602</v>
      </c>
      <c r="B602" s="98" t="s">
        <v>1223</v>
      </c>
      <c r="C602" s="101"/>
    </row>
    <row r="603" s="22" customFormat="1" ht="20" customHeight="1" spans="1:3">
      <c r="A603" s="98">
        <v>2080699</v>
      </c>
      <c r="B603" s="98" t="s">
        <v>1224</v>
      </c>
      <c r="C603" s="101"/>
    </row>
    <row r="604" s="22" customFormat="1" ht="20" customHeight="1" spans="1:3">
      <c r="A604" s="98">
        <v>20807</v>
      </c>
      <c r="B604" s="129" t="s">
        <v>1225</v>
      </c>
      <c r="C604" s="101">
        <f>SUM(C605:C613)</f>
        <v>2713</v>
      </c>
    </row>
    <row r="605" s="22" customFormat="1" ht="20" customHeight="1" spans="1:3">
      <c r="A605" s="98">
        <v>2080701</v>
      </c>
      <c r="B605" s="98" t="s">
        <v>1226</v>
      </c>
      <c r="C605" s="101"/>
    </row>
    <row r="606" s="22" customFormat="1" ht="20" customHeight="1" spans="1:3">
      <c r="A606" s="98">
        <v>2080702</v>
      </c>
      <c r="B606" s="98" t="s">
        <v>1227</v>
      </c>
      <c r="C606" s="101"/>
    </row>
    <row r="607" s="22" customFormat="1" ht="20" customHeight="1" spans="1:3">
      <c r="A607" s="98">
        <v>2080704</v>
      </c>
      <c r="B607" s="98" t="s">
        <v>1228</v>
      </c>
      <c r="C607" s="101"/>
    </row>
    <row r="608" s="22" customFormat="1" ht="20" customHeight="1" spans="1:3">
      <c r="A608" s="98">
        <v>2080705</v>
      </c>
      <c r="B608" s="98" t="s">
        <v>1229</v>
      </c>
      <c r="C608" s="101"/>
    </row>
    <row r="609" s="22" customFormat="1" ht="20" customHeight="1" spans="1:3">
      <c r="A609" s="98">
        <v>2080709</v>
      </c>
      <c r="B609" s="98" t="s">
        <v>1230</v>
      </c>
      <c r="C609" s="101"/>
    </row>
    <row r="610" s="22" customFormat="1" ht="20" customHeight="1" spans="1:3">
      <c r="A610" s="98">
        <v>2080711</v>
      </c>
      <c r="B610" s="98" t="s">
        <v>1231</v>
      </c>
      <c r="C610" s="101"/>
    </row>
    <row r="611" s="22" customFormat="1" ht="20" customHeight="1" spans="1:3">
      <c r="A611" s="98">
        <v>2080712</v>
      </c>
      <c r="B611" s="98" t="s">
        <v>1232</v>
      </c>
      <c r="C611" s="101"/>
    </row>
    <row r="612" s="22" customFormat="1" ht="20" customHeight="1" spans="1:3">
      <c r="A612" s="98">
        <v>2080713</v>
      </c>
      <c r="B612" s="98" t="s">
        <v>1233</v>
      </c>
      <c r="C612" s="101"/>
    </row>
    <row r="613" s="22" customFormat="1" ht="20" customHeight="1" spans="1:3">
      <c r="A613" s="98">
        <v>2080799</v>
      </c>
      <c r="B613" s="98" t="s">
        <v>1234</v>
      </c>
      <c r="C613" s="101">
        <v>2713</v>
      </c>
    </row>
    <row r="614" s="22" customFormat="1" ht="20" customHeight="1" spans="1:3">
      <c r="A614" s="98">
        <v>20808</v>
      </c>
      <c r="B614" s="129" t="s">
        <v>1235</v>
      </c>
      <c r="C614" s="101">
        <f>SUM(C615:C622)</f>
        <v>3509</v>
      </c>
    </row>
    <row r="615" s="22" customFormat="1" ht="20" customHeight="1" spans="1:3">
      <c r="A615" s="98">
        <v>2080801</v>
      </c>
      <c r="B615" s="98" t="s">
        <v>1236</v>
      </c>
      <c r="C615" s="101">
        <v>664</v>
      </c>
    </row>
    <row r="616" s="22" customFormat="1" ht="20" customHeight="1" spans="1:3">
      <c r="A616" s="98">
        <v>2080802</v>
      </c>
      <c r="B616" s="98" t="s">
        <v>1237</v>
      </c>
      <c r="C616" s="101"/>
    </row>
    <row r="617" s="22" customFormat="1" ht="20" customHeight="1" spans="1:3">
      <c r="A617" s="98">
        <v>2080803</v>
      </c>
      <c r="B617" s="98" t="s">
        <v>1238</v>
      </c>
      <c r="C617" s="101"/>
    </row>
    <row r="618" s="22" customFormat="1" ht="20" customHeight="1" spans="1:3">
      <c r="A618" s="98">
        <v>2080805</v>
      </c>
      <c r="B618" s="98" t="s">
        <v>1239</v>
      </c>
      <c r="C618" s="101">
        <v>448</v>
      </c>
    </row>
    <row r="619" s="22" customFormat="1" ht="20" customHeight="1" spans="1:3">
      <c r="A619" s="98">
        <v>2080806</v>
      </c>
      <c r="B619" s="98" t="s">
        <v>1240</v>
      </c>
      <c r="C619" s="101"/>
    </row>
    <row r="620" s="22" customFormat="1" ht="20" customHeight="1" spans="1:3">
      <c r="A620" s="98">
        <v>2080807</v>
      </c>
      <c r="B620" s="98" t="s">
        <v>1241</v>
      </c>
      <c r="C620" s="101">
        <v>53</v>
      </c>
    </row>
    <row r="621" s="22" customFormat="1" ht="20" customHeight="1" spans="1:3">
      <c r="A621" s="98">
        <v>2080808</v>
      </c>
      <c r="B621" s="98" t="s">
        <v>1242</v>
      </c>
      <c r="C621" s="101">
        <v>30</v>
      </c>
    </row>
    <row r="622" s="22" customFormat="1" ht="20" customHeight="1" spans="1:3">
      <c r="A622" s="98">
        <v>2080899</v>
      </c>
      <c r="B622" s="98" t="s">
        <v>1243</v>
      </c>
      <c r="C622" s="101">
        <v>2314</v>
      </c>
    </row>
    <row r="623" s="22" customFormat="1" ht="20" customHeight="1" spans="1:3">
      <c r="A623" s="98">
        <v>20809</v>
      </c>
      <c r="B623" s="129" t="s">
        <v>1244</v>
      </c>
      <c r="C623" s="101">
        <f>SUM(C624:C629)</f>
        <v>399</v>
      </c>
    </row>
    <row r="624" s="22" customFormat="1" ht="20" customHeight="1" spans="1:3">
      <c r="A624" s="98">
        <v>2080901</v>
      </c>
      <c r="B624" s="98" t="s">
        <v>1245</v>
      </c>
      <c r="C624" s="101">
        <v>7</v>
      </c>
    </row>
    <row r="625" s="22" customFormat="1" ht="20" customHeight="1" spans="1:3">
      <c r="A625" s="98">
        <v>2080902</v>
      </c>
      <c r="B625" s="98" t="s">
        <v>1246</v>
      </c>
      <c r="C625" s="101">
        <v>29</v>
      </c>
    </row>
    <row r="626" s="22" customFormat="1" ht="20" customHeight="1" spans="1:3">
      <c r="A626" s="98">
        <v>2080903</v>
      </c>
      <c r="B626" s="98" t="s">
        <v>1247</v>
      </c>
      <c r="C626" s="101">
        <v>21</v>
      </c>
    </row>
    <row r="627" s="22" customFormat="1" ht="20" customHeight="1" spans="1:3">
      <c r="A627" s="98">
        <v>2080904</v>
      </c>
      <c r="B627" s="98" t="s">
        <v>1248</v>
      </c>
      <c r="C627" s="101">
        <v>1</v>
      </c>
    </row>
    <row r="628" s="22" customFormat="1" ht="20" customHeight="1" spans="1:3">
      <c r="A628" s="98">
        <v>2080905</v>
      </c>
      <c r="B628" s="98" t="s">
        <v>1249</v>
      </c>
      <c r="C628" s="101">
        <v>52</v>
      </c>
    </row>
    <row r="629" s="22" customFormat="1" ht="20" customHeight="1" spans="1:3">
      <c r="A629" s="98">
        <v>2080999</v>
      </c>
      <c r="B629" s="98" t="s">
        <v>1250</v>
      </c>
      <c r="C629" s="101">
        <v>289</v>
      </c>
    </row>
    <row r="630" s="22" customFormat="1" ht="20" customHeight="1" spans="1:3">
      <c r="A630" s="98">
        <v>20810</v>
      </c>
      <c r="B630" s="129" t="s">
        <v>1251</v>
      </c>
      <c r="C630" s="101">
        <f>SUM(C631:C637)</f>
        <v>1189</v>
      </c>
    </row>
    <row r="631" s="22" customFormat="1" ht="20" customHeight="1" spans="1:3">
      <c r="A631" s="98">
        <v>2081001</v>
      </c>
      <c r="B631" s="98" t="s">
        <v>1252</v>
      </c>
      <c r="C631" s="101">
        <v>635</v>
      </c>
    </row>
    <row r="632" s="22" customFormat="1" ht="20" customHeight="1" spans="1:3">
      <c r="A632" s="98">
        <v>2081002</v>
      </c>
      <c r="B632" s="98" t="s">
        <v>1253</v>
      </c>
      <c r="C632" s="101">
        <v>133</v>
      </c>
    </row>
    <row r="633" s="22" customFormat="1" ht="20" customHeight="1" spans="1:3">
      <c r="A633" s="98">
        <v>2081003</v>
      </c>
      <c r="B633" s="98" t="s">
        <v>1254</v>
      </c>
      <c r="C633" s="101"/>
    </row>
    <row r="634" s="22" customFormat="1" ht="20" customHeight="1" spans="1:3">
      <c r="A634" s="98">
        <v>2081004</v>
      </c>
      <c r="B634" s="98" t="s">
        <v>1255</v>
      </c>
      <c r="C634" s="101">
        <v>269</v>
      </c>
    </row>
    <row r="635" s="22" customFormat="1" ht="20" customHeight="1" spans="1:3">
      <c r="A635" s="98">
        <v>2081005</v>
      </c>
      <c r="B635" s="98" t="s">
        <v>1256</v>
      </c>
      <c r="C635" s="101"/>
    </row>
    <row r="636" s="22" customFormat="1" ht="20" customHeight="1" spans="1:3">
      <c r="A636" s="98">
        <v>2081006</v>
      </c>
      <c r="B636" s="98" t="s">
        <v>1257</v>
      </c>
      <c r="C636" s="101">
        <v>152</v>
      </c>
    </row>
    <row r="637" s="22" customFormat="1" ht="20" customHeight="1" spans="1:3">
      <c r="A637" s="98">
        <v>2081099</v>
      </c>
      <c r="B637" s="98" t="s">
        <v>1258</v>
      </c>
      <c r="C637" s="101"/>
    </row>
    <row r="638" s="22" customFormat="1" ht="20" customHeight="1" spans="1:3">
      <c r="A638" s="98">
        <v>20811</v>
      </c>
      <c r="B638" s="129" t="s">
        <v>1259</v>
      </c>
      <c r="C638" s="101">
        <f>SUM(C639:C646)</f>
        <v>1695</v>
      </c>
    </row>
    <row r="639" s="22" customFormat="1" ht="20" customHeight="1" spans="1:3">
      <c r="A639" s="98">
        <v>2081101</v>
      </c>
      <c r="B639" s="98" t="s">
        <v>818</v>
      </c>
      <c r="C639" s="101">
        <v>127</v>
      </c>
    </row>
    <row r="640" s="22" customFormat="1" ht="20" customHeight="1" spans="1:3">
      <c r="A640" s="98">
        <v>2081102</v>
      </c>
      <c r="B640" s="98" t="s">
        <v>819</v>
      </c>
      <c r="C640" s="101">
        <v>25</v>
      </c>
    </row>
    <row r="641" s="22" customFormat="1" ht="20" customHeight="1" spans="1:3">
      <c r="A641" s="98">
        <v>2081103</v>
      </c>
      <c r="B641" s="98" t="s">
        <v>820</v>
      </c>
      <c r="C641" s="101"/>
    </row>
    <row r="642" s="22" customFormat="1" ht="20" customHeight="1" spans="1:3">
      <c r="A642" s="98">
        <v>2081104</v>
      </c>
      <c r="B642" s="98" t="s">
        <v>1260</v>
      </c>
      <c r="C642" s="101">
        <v>121</v>
      </c>
    </row>
    <row r="643" s="22" customFormat="1" ht="20" customHeight="1" spans="1:3">
      <c r="A643" s="98">
        <v>2081105</v>
      </c>
      <c r="B643" s="98" t="s">
        <v>1261</v>
      </c>
      <c r="C643" s="101">
        <v>62</v>
      </c>
    </row>
    <row r="644" s="22" customFormat="1" ht="20" customHeight="1" spans="1:3">
      <c r="A644" s="98">
        <v>2081106</v>
      </c>
      <c r="B644" s="98" t="s">
        <v>1262</v>
      </c>
      <c r="C644" s="101"/>
    </row>
    <row r="645" s="22" customFormat="1" ht="20" customHeight="1" spans="1:3">
      <c r="A645" s="98">
        <v>2081107</v>
      </c>
      <c r="B645" s="98" t="s">
        <v>1263</v>
      </c>
      <c r="C645" s="101">
        <v>1048</v>
      </c>
    </row>
    <row r="646" s="22" customFormat="1" ht="20" customHeight="1" spans="1:3">
      <c r="A646" s="98">
        <v>2081199</v>
      </c>
      <c r="B646" s="98" t="s">
        <v>1264</v>
      </c>
      <c r="C646" s="101">
        <v>312</v>
      </c>
    </row>
    <row r="647" s="22" customFormat="1" ht="20" customHeight="1" spans="1:3">
      <c r="A647" s="98">
        <v>20816</v>
      </c>
      <c r="B647" s="129" t="s">
        <v>1265</v>
      </c>
      <c r="C647" s="101">
        <f>SUM(C648:C652)</f>
        <v>67</v>
      </c>
    </row>
    <row r="648" s="22" customFormat="1" ht="20" customHeight="1" spans="1:3">
      <c r="A648" s="98">
        <v>2081601</v>
      </c>
      <c r="B648" s="98" t="s">
        <v>818</v>
      </c>
      <c r="C648" s="101">
        <v>58</v>
      </c>
    </row>
    <row r="649" s="22" customFormat="1" ht="20" customHeight="1" spans="1:3">
      <c r="A649" s="98">
        <v>2081602</v>
      </c>
      <c r="B649" s="98" t="s">
        <v>819</v>
      </c>
      <c r="C649" s="101">
        <v>9</v>
      </c>
    </row>
    <row r="650" s="22" customFormat="1" ht="20" customHeight="1" spans="1:3">
      <c r="A650" s="98">
        <v>2081603</v>
      </c>
      <c r="B650" s="98" t="s">
        <v>820</v>
      </c>
      <c r="C650" s="101"/>
    </row>
    <row r="651" s="22" customFormat="1" ht="20" customHeight="1" spans="1:3">
      <c r="A651" s="98">
        <v>2081650</v>
      </c>
      <c r="B651" s="98" t="s">
        <v>827</v>
      </c>
      <c r="C651" s="101"/>
    </row>
    <row r="652" s="22" customFormat="1" ht="20" customHeight="1" spans="1:3">
      <c r="A652" s="98">
        <v>2081699</v>
      </c>
      <c r="B652" s="98" t="s">
        <v>1266</v>
      </c>
      <c r="C652" s="101"/>
    </row>
    <row r="653" s="22" customFormat="1" ht="20" customHeight="1" spans="1:3">
      <c r="A653" s="98">
        <v>20819</v>
      </c>
      <c r="B653" s="129" t="s">
        <v>1267</v>
      </c>
      <c r="C653" s="101">
        <f>SUM(C654:C655)</f>
        <v>4784</v>
      </c>
    </row>
    <row r="654" s="22" customFormat="1" ht="20" customHeight="1" spans="1:3">
      <c r="A654" s="98">
        <v>2081901</v>
      </c>
      <c r="B654" s="98" t="s">
        <v>1268</v>
      </c>
      <c r="C654" s="101">
        <v>1266</v>
      </c>
    </row>
    <row r="655" s="22" customFormat="1" ht="20" customHeight="1" spans="1:3">
      <c r="A655" s="98">
        <v>2081902</v>
      </c>
      <c r="B655" s="98" t="s">
        <v>1269</v>
      </c>
      <c r="C655" s="101">
        <v>3518</v>
      </c>
    </row>
    <row r="656" s="22" customFormat="1" ht="20" customHeight="1" spans="1:3">
      <c r="A656" s="98">
        <v>20820</v>
      </c>
      <c r="B656" s="129" t="s">
        <v>1270</v>
      </c>
      <c r="C656" s="101">
        <f>SUM(C657:C658)</f>
        <v>819</v>
      </c>
    </row>
    <row r="657" s="22" customFormat="1" ht="20" customHeight="1" spans="1:3">
      <c r="A657" s="98">
        <v>2082001</v>
      </c>
      <c r="B657" s="98" t="s">
        <v>1271</v>
      </c>
      <c r="C657" s="101">
        <v>794</v>
      </c>
    </row>
    <row r="658" s="22" customFormat="1" ht="20" customHeight="1" spans="1:3">
      <c r="A658" s="98">
        <v>2082002</v>
      </c>
      <c r="B658" s="98" t="s">
        <v>1272</v>
      </c>
      <c r="C658" s="101">
        <v>25</v>
      </c>
    </row>
    <row r="659" s="22" customFormat="1" ht="20" customHeight="1" spans="1:3">
      <c r="A659" s="98">
        <v>20821</v>
      </c>
      <c r="B659" s="129" t="s">
        <v>1273</v>
      </c>
      <c r="C659" s="101">
        <f>SUM(C660:C661)</f>
        <v>2018</v>
      </c>
    </row>
    <row r="660" s="22" customFormat="1" ht="20" customHeight="1" spans="1:3">
      <c r="A660" s="98">
        <v>2082101</v>
      </c>
      <c r="B660" s="98" t="s">
        <v>1274</v>
      </c>
      <c r="C660" s="101"/>
    </row>
    <row r="661" s="22" customFormat="1" ht="20" customHeight="1" spans="1:3">
      <c r="A661" s="98">
        <v>2082102</v>
      </c>
      <c r="B661" s="98" t="s">
        <v>1275</v>
      </c>
      <c r="C661" s="101">
        <v>2018</v>
      </c>
    </row>
    <row r="662" s="22" customFormat="1" ht="20" customHeight="1" spans="1:3">
      <c r="A662" s="98">
        <v>20824</v>
      </c>
      <c r="B662" s="129" t="s">
        <v>1276</v>
      </c>
      <c r="C662" s="101">
        <f>SUM(C663:C664)</f>
        <v>0</v>
      </c>
    </row>
    <row r="663" s="22" customFormat="1" ht="20" customHeight="1" spans="1:3">
      <c r="A663" s="98">
        <v>2082401</v>
      </c>
      <c r="B663" s="98" t="s">
        <v>1277</v>
      </c>
      <c r="C663" s="101"/>
    </row>
    <row r="664" s="22" customFormat="1" ht="20" customHeight="1" spans="1:3">
      <c r="A664" s="98">
        <v>2082402</v>
      </c>
      <c r="B664" s="98" t="s">
        <v>1278</v>
      </c>
      <c r="C664" s="101"/>
    </row>
    <row r="665" s="22" customFormat="1" ht="20" customHeight="1" spans="1:3">
      <c r="A665" s="98">
        <v>20825</v>
      </c>
      <c r="B665" s="129" t="s">
        <v>1279</v>
      </c>
      <c r="C665" s="101">
        <f>SUM(C666:C667)</f>
        <v>592</v>
      </c>
    </row>
    <row r="666" s="22" customFormat="1" ht="20" customHeight="1" spans="1:3">
      <c r="A666" s="98">
        <v>2082501</v>
      </c>
      <c r="B666" s="98" t="s">
        <v>1280</v>
      </c>
      <c r="C666" s="101"/>
    </row>
    <row r="667" s="22" customFormat="1" ht="20" customHeight="1" spans="1:3">
      <c r="A667" s="98">
        <v>2082502</v>
      </c>
      <c r="B667" s="98" t="s">
        <v>1281</v>
      </c>
      <c r="C667" s="101">
        <v>592</v>
      </c>
    </row>
    <row r="668" s="22" customFormat="1" ht="20" customHeight="1" spans="1:3">
      <c r="A668" s="98">
        <v>20826</v>
      </c>
      <c r="B668" s="129" t="s">
        <v>1282</v>
      </c>
      <c r="C668" s="101">
        <f>SUM(C669:C671)</f>
        <v>12348</v>
      </c>
    </row>
    <row r="669" s="22" customFormat="1" ht="20" customHeight="1" spans="1:3">
      <c r="A669" s="98">
        <v>2082601</v>
      </c>
      <c r="B669" s="98" t="s">
        <v>1283</v>
      </c>
      <c r="C669" s="101"/>
    </row>
    <row r="670" s="22" customFormat="1" ht="20" customHeight="1" spans="1:3">
      <c r="A670" s="98">
        <v>2082602</v>
      </c>
      <c r="B670" s="98" t="s">
        <v>1284</v>
      </c>
      <c r="C670" s="101">
        <v>12348</v>
      </c>
    </row>
    <row r="671" s="22" customFormat="1" ht="20" customHeight="1" spans="1:3">
      <c r="A671" s="98">
        <v>2082699</v>
      </c>
      <c r="B671" s="98" t="s">
        <v>1285</v>
      </c>
      <c r="C671" s="101"/>
    </row>
    <row r="672" s="22" customFormat="1" ht="20" customHeight="1" spans="1:3">
      <c r="A672" s="98">
        <v>20827</v>
      </c>
      <c r="B672" s="129" t="s">
        <v>1286</v>
      </c>
      <c r="C672" s="101">
        <f>SUM(C673:C675)</f>
        <v>0</v>
      </c>
    </row>
    <row r="673" s="22" customFormat="1" ht="20" customHeight="1" spans="1:3">
      <c r="A673" s="98">
        <v>2082701</v>
      </c>
      <c r="B673" s="98" t="s">
        <v>1287</v>
      </c>
      <c r="C673" s="101"/>
    </row>
    <row r="674" s="22" customFormat="1" ht="20" customHeight="1" spans="1:3">
      <c r="A674" s="98">
        <v>2082702</v>
      </c>
      <c r="B674" s="98" t="s">
        <v>1288</v>
      </c>
      <c r="C674" s="101"/>
    </row>
    <row r="675" s="22" customFormat="1" ht="20" customHeight="1" spans="1:3">
      <c r="A675" s="98">
        <v>2082799</v>
      </c>
      <c r="B675" s="98" t="s">
        <v>1289</v>
      </c>
      <c r="C675" s="101"/>
    </row>
    <row r="676" s="22" customFormat="1" ht="20" customHeight="1" spans="1:3">
      <c r="A676" s="98">
        <v>20828</v>
      </c>
      <c r="B676" s="129" t="s">
        <v>1290</v>
      </c>
      <c r="C676" s="101">
        <f>SUM(C677:C684)</f>
        <v>300</v>
      </c>
    </row>
    <row r="677" s="22" customFormat="1" ht="20" customHeight="1" spans="1:3">
      <c r="A677" s="98">
        <v>2082801</v>
      </c>
      <c r="B677" s="98" t="s">
        <v>818</v>
      </c>
      <c r="C677" s="101">
        <v>202</v>
      </c>
    </row>
    <row r="678" s="22" customFormat="1" ht="20" customHeight="1" spans="1:3">
      <c r="A678" s="98">
        <v>2082802</v>
      </c>
      <c r="B678" s="98" t="s">
        <v>819</v>
      </c>
      <c r="C678" s="101">
        <v>13</v>
      </c>
    </row>
    <row r="679" s="22" customFormat="1" ht="20" customHeight="1" spans="1:3">
      <c r="A679" s="98">
        <v>2082803</v>
      </c>
      <c r="B679" s="98" t="s">
        <v>820</v>
      </c>
      <c r="C679" s="101"/>
    </row>
    <row r="680" s="22" customFormat="1" ht="20" customHeight="1" spans="1:3">
      <c r="A680" s="98">
        <v>2082804</v>
      </c>
      <c r="B680" s="98" t="s">
        <v>1291</v>
      </c>
      <c r="C680" s="101"/>
    </row>
    <row r="681" s="22" customFormat="1" ht="20" customHeight="1" spans="1:3">
      <c r="A681" s="98">
        <v>2082805</v>
      </c>
      <c r="B681" s="98" t="s">
        <v>1292</v>
      </c>
      <c r="C681" s="101"/>
    </row>
    <row r="682" s="22" customFormat="1" ht="20" customHeight="1" spans="1:3">
      <c r="A682" s="98">
        <v>2082806</v>
      </c>
      <c r="B682" s="98" t="s">
        <v>858</v>
      </c>
      <c r="C682" s="101"/>
    </row>
    <row r="683" s="22" customFormat="1" ht="20" customHeight="1" spans="1:3">
      <c r="A683" s="98">
        <v>2082850</v>
      </c>
      <c r="B683" s="98" t="s">
        <v>827</v>
      </c>
      <c r="C683" s="101"/>
    </row>
    <row r="684" s="22" customFormat="1" ht="20" customHeight="1" spans="1:3">
      <c r="A684" s="98">
        <v>2082899</v>
      </c>
      <c r="B684" s="98" t="s">
        <v>1293</v>
      </c>
      <c r="C684" s="101">
        <v>85</v>
      </c>
    </row>
    <row r="685" s="22" customFormat="1" ht="20" customHeight="1" spans="1:3">
      <c r="A685" s="98">
        <v>20830</v>
      </c>
      <c r="B685" s="129" t="s">
        <v>1294</v>
      </c>
      <c r="C685" s="101">
        <f>SUM(C686:C687)</f>
        <v>58</v>
      </c>
    </row>
    <row r="686" s="22" customFormat="1" ht="20" customHeight="1" spans="1:3">
      <c r="A686" s="98">
        <v>2083001</v>
      </c>
      <c r="B686" s="98" t="s">
        <v>1295</v>
      </c>
      <c r="C686" s="101">
        <v>58</v>
      </c>
    </row>
    <row r="687" s="22" customFormat="1" ht="20" customHeight="1" spans="1:3">
      <c r="A687" s="98">
        <v>2083099</v>
      </c>
      <c r="B687" s="98" t="s">
        <v>1296</v>
      </c>
      <c r="C687" s="101"/>
    </row>
    <row r="688" s="22" customFormat="1" ht="20" customHeight="1" spans="1:3">
      <c r="A688" s="98">
        <v>20899</v>
      </c>
      <c r="B688" s="129" t="s">
        <v>1297</v>
      </c>
      <c r="C688" s="101">
        <f>C689</f>
        <v>129</v>
      </c>
    </row>
    <row r="689" s="22" customFormat="1" ht="20" customHeight="1" spans="1:3">
      <c r="A689" s="98">
        <v>2089999</v>
      </c>
      <c r="B689" s="98" t="s">
        <v>1298</v>
      </c>
      <c r="C689" s="101">
        <v>129</v>
      </c>
    </row>
    <row r="690" s="22" customFormat="1" ht="20" customHeight="1" spans="1:3">
      <c r="A690" s="98">
        <v>210</v>
      </c>
      <c r="B690" s="129" t="s">
        <v>1299</v>
      </c>
      <c r="C690" s="101">
        <f>SUM(C691,C696,C711,C715,C727,C731,C736,C740,C744,C747,C756,C758,C764,C769)</f>
        <v>24712</v>
      </c>
    </row>
    <row r="691" s="22" customFormat="1" ht="20" customHeight="1" spans="1:3">
      <c r="A691" s="98">
        <v>21001</v>
      </c>
      <c r="B691" s="129" t="s">
        <v>1300</v>
      </c>
      <c r="C691" s="101">
        <f>SUM(C692:C695)</f>
        <v>963</v>
      </c>
    </row>
    <row r="692" s="22" customFormat="1" ht="20" customHeight="1" spans="1:3">
      <c r="A692" s="98">
        <v>2100101</v>
      </c>
      <c r="B692" s="98" t="s">
        <v>818</v>
      </c>
      <c r="C692" s="101">
        <v>573</v>
      </c>
    </row>
    <row r="693" s="22" customFormat="1" ht="20" customHeight="1" spans="1:3">
      <c r="A693" s="98">
        <v>2100102</v>
      </c>
      <c r="B693" s="98" t="s">
        <v>819</v>
      </c>
      <c r="C693" s="101">
        <v>265</v>
      </c>
    </row>
    <row r="694" s="22" customFormat="1" ht="20" customHeight="1" spans="1:3">
      <c r="A694" s="98">
        <v>2100103</v>
      </c>
      <c r="B694" s="98" t="s">
        <v>820</v>
      </c>
      <c r="C694" s="101">
        <v>35</v>
      </c>
    </row>
    <row r="695" s="22" customFormat="1" ht="20" customHeight="1" spans="1:3">
      <c r="A695" s="98">
        <v>2100199</v>
      </c>
      <c r="B695" s="98" t="s">
        <v>1301</v>
      </c>
      <c r="C695" s="101">
        <v>90</v>
      </c>
    </row>
    <row r="696" s="22" customFormat="1" ht="20" customHeight="1" spans="1:3">
      <c r="A696" s="98">
        <v>21002</v>
      </c>
      <c r="B696" s="129" t="s">
        <v>1302</v>
      </c>
      <c r="C696" s="101">
        <f>SUM(C697:C710)</f>
        <v>925</v>
      </c>
    </row>
    <row r="697" s="22" customFormat="1" ht="20" customHeight="1" spans="1:3">
      <c r="A697" s="98">
        <v>2100201</v>
      </c>
      <c r="B697" s="98" t="s">
        <v>1303</v>
      </c>
      <c r="C697" s="101"/>
    </row>
    <row r="698" s="22" customFormat="1" ht="20" customHeight="1" spans="1:3">
      <c r="A698" s="98">
        <v>2100202</v>
      </c>
      <c r="B698" s="98" t="s">
        <v>1304</v>
      </c>
      <c r="C698" s="101">
        <v>19</v>
      </c>
    </row>
    <row r="699" s="22" customFormat="1" ht="20" customHeight="1" spans="1:3">
      <c r="A699" s="98">
        <v>2100203</v>
      </c>
      <c r="B699" s="98" t="s">
        <v>1305</v>
      </c>
      <c r="C699" s="101"/>
    </row>
    <row r="700" s="22" customFormat="1" ht="20" customHeight="1" spans="1:3">
      <c r="A700" s="98">
        <v>2100204</v>
      </c>
      <c r="B700" s="98" t="s">
        <v>1306</v>
      </c>
      <c r="C700" s="101"/>
    </row>
    <row r="701" s="22" customFormat="1" ht="20" customHeight="1" spans="1:3">
      <c r="A701" s="98">
        <v>2100205</v>
      </c>
      <c r="B701" s="98" t="s">
        <v>1307</v>
      </c>
      <c r="C701" s="101"/>
    </row>
    <row r="702" s="22" customFormat="1" ht="20" customHeight="1" spans="1:3">
      <c r="A702" s="98">
        <v>2100206</v>
      </c>
      <c r="B702" s="98" t="s">
        <v>1308</v>
      </c>
      <c r="C702" s="101">
        <v>624</v>
      </c>
    </row>
    <row r="703" s="22" customFormat="1" ht="20" customHeight="1" spans="1:3">
      <c r="A703" s="98">
        <v>2100207</v>
      </c>
      <c r="B703" s="98" t="s">
        <v>1309</v>
      </c>
      <c r="C703" s="101"/>
    </row>
    <row r="704" s="22" customFormat="1" ht="20" customHeight="1" spans="1:3">
      <c r="A704" s="98">
        <v>2100208</v>
      </c>
      <c r="B704" s="98" t="s">
        <v>1310</v>
      </c>
      <c r="C704" s="101"/>
    </row>
    <row r="705" s="22" customFormat="1" ht="20" customHeight="1" spans="1:3">
      <c r="A705" s="98">
        <v>2100209</v>
      </c>
      <c r="B705" s="98" t="s">
        <v>1311</v>
      </c>
      <c r="C705" s="101"/>
    </row>
    <row r="706" s="22" customFormat="1" ht="20" customHeight="1" spans="1:3">
      <c r="A706" s="98">
        <v>2100210</v>
      </c>
      <c r="B706" s="98" t="s">
        <v>1312</v>
      </c>
      <c r="C706" s="101"/>
    </row>
    <row r="707" s="22" customFormat="1" ht="20" customHeight="1" spans="1:3">
      <c r="A707" s="98">
        <v>2100211</v>
      </c>
      <c r="B707" s="98" t="s">
        <v>1313</v>
      </c>
      <c r="C707" s="101"/>
    </row>
    <row r="708" s="22" customFormat="1" ht="20" customHeight="1" spans="1:3">
      <c r="A708" s="98">
        <v>2100212</v>
      </c>
      <c r="B708" s="98" t="s">
        <v>1314</v>
      </c>
      <c r="C708" s="101"/>
    </row>
    <row r="709" s="22" customFormat="1" ht="20" customHeight="1" spans="1:3">
      <c r="A709" s="98">
        <v>2100213</v>
      </c>
      <c r="B709" s="98" t="s">
        <v>1315</v>
      </c>
      <c r="C709" s="101"/>
    </row>
    <row r="710" s="22" customFormat="1" ht="20" customHeight="1" spans="1:3">
      <c r="A710" s="98">
        <v>2100299</v>
      </c>
      <c r="B710" s="98" t="s">
        <v>1316</v>
      </c>
      <c r="C710" s="101">
        <v>282</v>
      </c>
    </row>
    <row r="711" s="22" customFormat="1" ht="20" customHeight="1" spans="1:3">
      <c r="A711" s="98">
        <v>21003</v>
      </c>
      <c r="B711" s="129" t="s">
        <v>1317</v>
      </c>
      <c r="C711" s="101">
        <f>SUM(C712:C714)</f>
        <v>8219</v>
      </c>
    </row>
    <row r="712" s="22" customFormat="1" ht="20" customHeight="1" spans="1:3">
      <c r="A712" s="98">
        <v>2100301</v>
      </c>
      <c r="B712" s="98" t="s">
        <v>1318</v>
      </c>
      <c r="C712" s="101"/>
    </row>
    <row r="713" s="22" customFormat="1" ht="20" customHeight="1" spans="1:3">
      <c r="A713" s="98">
        <v>2100302</v>
      </c>
      <c r="B713" s="98" t="s">
        <v>1319</v>
      </c>
      <c r="C713" s="101">
        <v>4206</v>
      </c>
    </row>
    <row r="714" s="22" customFormat="1" ht="20" customHeight="1" spans="1:3">
      <c r="A714" s="98">
        <v>2100399</v>
      </c>
      <c r="B714" s="98" t="s">
        <v>1320</v>
      </c>
      <c r="C714" s="101">
        <v>4013</v>
      </c>
    </row>
    <row r="715" s="22" customFormat="1" ht="20" customHeight="1" spans="1:3">
      <c r="A715" s="98">
        <v>21004</v>
      </c>
      <c r="B715" s="129" t="s">
        <v>1321</v>
      </c>
      <c r="C715" s="101">
        <f>SUM(C716:C726)</f>
        <v>4602</v>
      </c>
    </row>
    <row r="716" s="22" customFormat="1" ht="20" customHeight="1" spans="1:3">
      <c r="A716" s="98">
        <v>2100401</v>
      </c>
      <c r="B716" s="98" t="s">
        <v>1322</v>
      </c>
      <c r="C716" s="101">
        <v>586</v>
      </c>
    </row>
    <row r="717" s="22" customFormat="1" ht="20" customHeight="1" spans="1:3">
      <c r="A717" s="98">
        <v>2100402</v>
      </c>
      <c r="B717" s="98" t="s">
        <v>1323</v>
      </c>
      <c r="C717" s="101">
        <v>271</v>
      </c>
    </row>
    <row r="718" s="22" customFormat="1" ht="20" customHeight="1" spans="1:3">
      <c r="A718" s="98">
        <v>2100403</v>
      </c>
      <c r="B718" s="98" t="s">
        <v>1324</v>
      </c>
      <c r="C718" s="101">
        <v>1</v>
      </c>
    </row>
    <row r="719" s="22" customFormat="1" ht="20" customHeight="1" spans="1:3">
      <c r="A719" s="98">
        <v>2100404</v>
      </c>
      <c r="B719" s="98" t="s">
        <v>1325</v>
      </c>
      <c r="C719" s="101">
        <v>57</v>
      </c>
    </row>
    <row r="720" s="22" customFormat="1" ht="20" customHeight="1" spans="1:3">
      <c r="A720" s="98">
        <v>2100405</v>
      </c>
      <c r="B720" s="98" t="s">
        <v>1326</v>
      </c>
      <c r="C720" s="101"/>
    </row>
    <row r="721" s="22" customFormat="1" ht="20" customHeight="1" spans="1:3">
      <c r="A721" s="98">
        <v>2100406</v>
      </c>
      <c r="B721" s="98" t="s">
        <v>1327</v>
      </c>
      <c r="C721" s="101"/>
    </row>
    <row r="722" s="22" customFormat="1" ht="20" customHeight="1" spans="1:3">
      <c r="A722" s="98">
        <v>2100407</v>
      </c>
      <c r="B722" s="98" t="s">
        <v>1328</v>
      </c>
      <c r="C722" s="101"/>
    </row>
    <row r="723" s="22" customFormat="1" ht="20" customHeight="1" spans="1:3">
      <c r="A723" s="98">
        <v>2100408</v>
      </c>
      <c r="B723" s="98" t="s">
        <v>1329</v>
      </c>
      <c r="C723" s="101">
        <v>2801</v>
      </c>
    </row>
    <row r="724" s="22" customFormat="1" ht="20" customHeight="1" spans="1:3">
      <c r="A724" s="98">
        <v>2100409</v>
      </c>
      <c r="B724" s="98" t="s">
        <v>1330</v>
      </c>
      <c r="C724" s="101">
        <v>521</v>
      </c>
    </row>
    <row r="725" s="22" customFormat="1" ht="20" customHeight="1" spans="1:3">
      <c r="A725" s="98">
        <v>2100410</v>
      </c>
      <c r="B725" s="98" t="s">
        <v>1331</v>
      </c>
      <c r="C725" s="101">
        <v>3</v>
      </c>
    </row>
    <row r="726" s="22" customFormat="1" ht="20" customHeight="1" spans="1:3">
      <c r="A726" s="98">
        <v>2100499</v>
      </c>
      <c r="B726" s="98" t="s">
        <v>1332</v>
      </c>
      <c r="C726" s="101">
        <v>362</v>
      </c>
    </row>
    <row r="727" s="22" customFormat="1" ht="20" customHeight="1" spans="1:3">
      <c r="A727" s="98">
        <v>21007</v>
      </c>
      <c r="B727" s="129" t="s">
        <v>1333</v>
      </c>
      <c r="C727" s="101">
        <f>SUM(C728:C730)</f>
        <v>1155</v>
      </c>
    </row>
    <row r="728" s="22" customFormat="1" ht="20" customHeight="1" spans="1:3">
      <c r="A728" s="98">
        <v>2100716</v>
      </c>
      <c r="B728" s="98" t="s">
        <v>1334</v>
      </c>
      <c r="C728" s="101"/>
    </row>
    <row r="729" s="22" customFormat="1" ht="20" customHeight="1" spans="1:3">
      <c r="A729" s="98">
        <v>2100717</v>
      </c>
      <c r="B729" s="98" t="s">
        <v>1335</v>
      </c>
      <c r="C729" s="101">
        <v>1055</v>
      </c>
    </row>
    <row r="730" s="22" customFormat="1" ht="20" customHeight="1" spans="1:3">
      <c r="A730" s="98">
        <v>2100799</v>
      </c>
      <c r="B730" s="98" t="s">
        <v>1336</v>
      </c>
      <c r="C730" s="101">
        <v>100</v>
      </c>
    </row>
    <row r="731" s="22" customFormat="1" ht="20" customHeight="1" spans="1:3">
      <c r="A731" s="98">
        <v>21011</v>
      </c>
      <c r="B731" s="129" t="s">
        <v>1337</v>
      </c>
      <c r="C731" s="101">
        <f>SUM(C732:C735)</f>
        <v>4842</v>
      </c>
    </row>
    <row r="732" s="22" customFormat="1" ht="20" customHeight="1" spans="1:3">
      <c r="A732" s="98">
        <v>2101101</v>
      </c>
      <c r="B732" s="98" t="s">
        <v>1338</v>
      </c>
      <c r="C732" s="101">
        <v>1714</v>
      </c>
    </row>
    <row r="733" s="22" customFormat="1" ht="20" customHeight="1" spans="1:3">
      <c r="A733" s="98">
        <v>2101102</v>
      </c>
      <c r="B733" s="98" t="s">
        <v>1339</v>
      </c>
      <c r="C733" s="101">
        <v>3028</v>
      </c>
    </row>
    <row r="734" s="22" customFormat="1" ht="20" customHeight="1" spans="1:3">
      <c r="A734" s="98">
        <v>2101103</v>
      </c>
      <c r="B734" s="98" t="s">
        <v>1340</v>
      </c>
      <c r="C734" s="101">
        <v>100</v>
      </c>
    </row>
    <row r="735" s="22" customFormat="1" ht="20" customHeight="1" spans="1:3">
      <c r="A735" s="98">
        <v>2101199</v>
      </c>
      <c r="B735" s="98" t="s">
        <v>1341</v>
      </c>
      <c r="C735" s="101"/>
    </row>
    <row r="736" s="22" customFormat="1" ht="20" customHeight="1" spans="1:3">
      <c r="A736" s="98">
        <v>21012</v>
      </c>
      <c r="B736" s="129" t="s">
        <v>1342</v>
      </c>
      <c r="C736" s="101">
        <f>SUM(C737:C739)</f>
        <v>887</v>
      </c>
    </row>
    <row r="737" s="22" customFormat="1" ht="20" customHeight="1" spans="1:3">
      <c r="A737" s="98">
        <v>2101201</v>
      </c>
      <c r="B737" s="98" t="s">
        <v>1343</v>
      </c>
      <c r="C737" s="101">
        <v>1</v>
      </c>
    </row>
    <row r="738" s="22" customFormat="1" ht="20" customHeight="1" spans="1:3">
      <c r="A738" s="98">
        <v>2101202</v>
      </c>
      <c r="B738" s="98" t="s">
        <v>1344</v>
      </c>
      <c r="C738" s="101">
        <v>886</v>
      </c>
    </row>
    <row r="739" s="22" customFormat="1" ht="20" customHeight="1" spans="1:3">
      <c r="A739" s="98">
        <v>2101299</v>
      </c>
      <c r="B739" s="98" t="s">
        <v>1345</v>
      </c>
      <c r="C739" s="101"/>
    </row>
    <row r="740" s="22" customFormat="1" ht="20" customHeight="1" spans="1:3">
      <c r="A740" s="98">
        <v>21013</v>
      </c>
      <c r="B740" s="129" t="s">
        <v>1346</v>
      </c>
      <c r="C740" s="101">
        <f>SUM(C741:C743)</f>
        <v>2291</v>
      </c>
    </row>
    <row r="741" s="22" customFormat="1" ht="20" customHeight="1" spans="1:3">
      <c r="A741" s="98">
        <v>2101301</v>
      </c>
      <c r="B741" s="98" t="s">
        <v>1347</v>
      </c>
      <c r="C741" s="101">
        <v>1423</v>
      </c>
    </row>
    <row r="742" s="22" customFormat="1" ht="20" customHeight="1" spans="1:3">
      <c r="A742" s="98">
        <v>2101302</v>
      </c>
      <c r="B742" s="98" t="s">
        <v>1348</v>
      </c>
      <c r="C742" s="101"/>
    </row>
    <row r="743" s="22" customFormat="1" ht="20" customHeight="1" spans="1:3">
      <c r="A743" s="98">
        <v>2101399</v>
      </c>
      <c r="B743" s="98" t="s">
        <v>1349</v>
      </c>
      <c r="C743" s="101">
        <v>868</v>
      </c>
    </row>
    <row r="744" s="22" customFormat="1" ht="20" customHeight="1" spans="1:3">
      <c r="A744" s="98">
        <v>21014</v>
      </c>
      <c r="B744" s="129" t="s">
        <v>1350</v>
      </c>
      <c r="C744" s="101">
        <f>SUM(C745:C746)</f>
        <v>85</v>
      </c>
    </row>
    <row r="745" s="22" customFormat="1" ht="20" customHeight="1" spans="1:3">
      <c r="A745" s="98">
        <v>2101401</v>
      </c>
      <c r="B745" s="98" t="s">
        <v>1351</v>
      </c>
      <c r="C745" s="101">
        <v>85</v>
      </c>
    </row>
    <row r="746" s="22" customFormat="1" ht="20" customHeight="1" spans="1:3">
      <c r="A746" s="98">
        <v>2101499</v>
      </c>
      <c r="B746" s="98" t="s">
        <v>1352</v>
      </c>
      <c r="C746" s="101"/>
    </row>
    <row r="747" s="22" customFormat="1" ht="20" customHeight="1" spans="1:3">
      <c r="A747" s="98">
        <v>21015</v>
      </c>
      <c r="B747" s="129" t="s">
        <v>1353</v>
      </c>
      <c r="C747" s="101">
        <f>SUM(C748:C755)</f>
        <v>686</v>
      </c>
    </row>
    <row r="748" s="22" customFormat="1" ht="20" customHeight="1" spans="1:3">
      <c r="A748" s="98">
        <v>2101501</v>
      </c>
      <c r="B748" s="98" t="s">
        <v>818</v>
      </c>
      <c r="C748" s="101">
        <v>503</v>
      </c>
    </row>
    <row r="749" s="22" customFormat="1" ht="20" customHeight="1" spans="1:3">
      <c r="A749" s="98">
        <v>2101502</v>
      </c>
      <c r="B749" s="98" t="s">
        <v>819</v>
      </c>
      <c r="C749" s="101">
        <v>7</v>
      </c>
    </row>
    <row r="750" s="22" customFormat="1" ht="20" customHeight="1" spans="1:3">
      <c r="A750" s="98">
        <v>2101503</v>
      </c>
      <c r="B750" s="98" t="s">
        <v>820</v>
      </c>
      <c r="C750" s="101"/>
    </row>
    <row r="751" s="22" customFormat="1" ht="20" customHeight="1" spans="1:3">
      <c r="A751" s="98">
        <v>2101504</v>
      </c>
      <c r="B751" s="98" t="s">
        <v>858</v>
      </c>
      <c r="C751" s="101">
        <v>28</v>
      </c>
    </row>
    <row r="752" s="22" customFormat="1" ht="20" customHeight="1" spans="1:3">
      <c r="A752" s="98">
        <v>2101505</v>
      </c>
      <c r="B752" s="98" t="s">
        <v>1354</v>
      </c>
      <c r="C752" s="101">
        <v>12</v>
      </c>
    </row>
    <row r="753" s="22" customFormat="1" ht="20" customHeight="1" spans="1:3">
      <c r="A753" s="98">
        <v>2101506</v>
      </c>
      <c r="B753" s="98" t="s">
        <v>1355</v>
      </c>
      <c r="C753" s="101">
        <v>85</v>
      </c>
    </row>
    <row r="754" s="22" customFormat="1" ht="20" customHeight="1" spans="1:3">
      <c r="A754" s="98">
        <v>2101550</v>
      </c>
      <c r="B754" s="98" t="s">
        <v>827</v>
      </c>
      <c r="C754" s="101"/>
    </row>
    <row r="755" s="22" customFormat="1" ht="20" customHeight="1" spans="1:3">
      <c r="A755" s="98">
        <v>2101599</v>
      </c>
      <c r="B755" s="98" t="s">
        <v>1356</v>
      </c>
      <c r="C755" s="101">
        <v>51</v>
      </c>
    </row>
    <row r="756" s="22" customFormat="1" ht="20" customHeight="1" spans="1:3">
      <c r="A756" s="98">
        <v>21016</v>
      </c>
      <c r="B756" s="129" t="s">
        <v>1357</v>
      </c>
      <c r="C756" s="101">
        <f>C757</f>
        <v>0</v>
      </c>
    </row>
    <row r="757" s="22" customFormat="1" ht="20" customHeight="1" spans="1:3">
      <c r="A757" s="98">
        <v>2101601</v>
      </c>
      <c r="B757" s="98" t="s">
        <v>1358</v>
      </c>
      <c r="C757" s="101"/>
    </row>
    <row r="758" s="22" customFormat="1" ht="20" customHeight="1" spans="1:3">
      <c r="A758" s="98">
        <v>21017</v>
      </c>
      <c r="B758" s="129" t="s">
        <v>1359</v>
      </c>
      <c r="C758" s="101">
        <f>SUM(C759:C763)</f>
        <v>5</v>
      </c>
    </row>
    <row r="759" s="22" customFormat="1" ht="20" customHeight="1" spans="1:3">
      <c r="A759" s="98">
        <v>2101701</v>
      </c>
      <c r="B759" s="98" t="s">
        <v>818</v>
      </c>
      <c r="C759" s="101"/>
    </row>
    <row r="760" s="22" customFormat="1" ht="20" customHeight="1" spans="1:3">
      <c r="A760" s="98">
        <v>2101702</v>
      </c>
      <c r="B760" s="98" t="s">
        <v>819</v>
      </c>
      <c r="C760" s="101"/>
    </row>
    <row r="761" s="22" customFormat="1" ht="20" customHeight="1" spans="1:3">
      <c r="A761" s="98">
        <v>2101703</v>
      </c>
      <c r="B761" s="98" t="s">
        <v>820</v>
      </c>
      <c r="C761" s="101"/>
    </row>
    <row r="762" s="22" customFormat="1" ht="20" customHeight="1" spans="1:3">
      <c r="A762" s="98">
        <v>2101704</v>
      </c>
      <c r="B762" s="98" t="s">
        <v>1360</v>
      </c>
      <c r="C762" s="101">
        <v>5</v>
      </c>
    </row>
    <row r="763" s="22" customFormat="1" ht="20" customHeight="1" spans="1:3">
      <c r="A763" s="98">
        <v>2101799</v>
      </c>
      <c r="B763" s="98" t="s">
        <v>1361</v>
      </c>
      <c r="C763" s="101"/>
    </row>
    <row r="764" s="22" customFormat="1" ht="20" customHeight="1" spans="1:3">
      <c r="A764" s="98">
        <v>21018</v>
      </c>
      <c r="B764" s="129" t="s">
        <v>1362</v>
      </c>
      <c r="C764" s="101">
        <f>SUM(C765:C768)</f>
        <v>0</v>
      </c>
    </row>
    <row r="765" s="22" customFormat="1" ht="20" customHeight="1" spans="1:3">
      <c r="A765" s="98">
        <v>2101801</v>
      </c>
      <c r="B765" s="98" t="s">
        <v>818</v>
      </c>
      <c r="C765" s="101"/>
    </row>
    <row r="766" s="22" customFormat="1" ht="20" customHeight="1" spans="1:3">
      <c r="A766" s="98">
        <v>2101802</v>
      </c>
      <c r="B766" s="98" t="s">
        <v>819</v>
      </c>
      <c r="C766" s="101"/>
    </row>
    <row r="767" s="22" customFormat="1" ht="20" customHeight="1" spans="1:3">
      <c r="A767" s="98">
        <v>2101803</v>
      </c>
      <c r="B767" s="98" t="s">
        <v>820</v>
      </c>
      <c r="C767" s="101"/>
    </row>
    <row r="768" s="22" customFormat="1" ht="20" customHeight="1" spans="1:3">
      <c r="A768" s="98">
        <v>2101899</v>
      </c>
      <c r="B768" s="98" t="s">
        <v>1363</v>
      </c>
      <c r="C768" s="101"/>
    </row>
    <row r="769" s="22" customFormat="1" ht="20" customHeight="1" spans="1:3">
      <c r="A769" s="98">
        <v>21099</v>
      </c>
      <c r="B769" s="129" t="s">
        <v>1364</v>
      </c>
      <c r="C769" s="101">
        <f>C770</f>
        <v>52</v>
      </c>
    </row>
    <row r="770" s="22" customFormat="1" ht="20" customHeight="1" spans="1:3">
      <c r="A770" s="98">
        <v>2109999</v>
      </c>
      <c r="B770" s="98" t="s">
        <v>1365</v>
      </c>
      <c r="C770" s="101">
        <v>52</v>
      </c>
    </row>
    <row r="771" s="22" customFormat="1" ht="20" customHeight="1" spans="1:3">
      <c r="A771" s="98">
        <v>211</v>
      </c>
      <c r="B771" s="129" t="s">
        <v>1366</v>
      </c>
      <c r="C771" s="101">
        <f>SUM(C772,C782,C786,C795,C802,C809,C812,C815,C817,C819,C825,C827,C829,C840)</f>
        <v>9209</v>
      </c>
    </row>
    <row r="772" s="22" customFormat="1" ht="20" customHeight="1" spans="1:3">
      <c r="A772" s="98">
        <v>21101</v>
      </c>
      <c r="B772" s="129" t="s">
        <v>1367</v>
      </c>
      <c r="C772" s="101">
        <f>SUM(C773:C781)</f>
        <v>225</v>
      </c>
    </row>
    <row r="773" s="22" customFormat="1" ht="20" customHeight="1" spans="1:3">
      <c r="A773" s="98">
        <v>2110101</v>
      </c>
      <c r="B773" s="98" t="s">
        <v>818</v>
      </c>
      <c r="C773" s="101">
        <v>129</v>
      </c>
    </row>
    <row r="774" s="22" customFormat="1" ht="20" customHeight="1" spans="1:3">
      <c r="A774" s="98">
        <v>2110102</v>
      </c>
      <c r="B774" s="98" t="s">
        <v>819</v>
      </c>
      <c r="C774" s="101">
        <v>41</v>
      </c>
    </row>
    <row r="775" s="22" customFormat="1" ht="20" customHeight="1" spans="1:3">
      <c r="A775" s="98">
        <v>2110103</v>
      </c>
      <c r="B775" s="98" t="s">
        <v>820</v>
      </c>
      <c r="C775" s="101"/>
    </row>
    <row r="776" s="22" customFormat="1" ht="20" customHeight="1" spans="1:3">
      <c r="A776" s="98">
        <v>2110104</v>
      </c>
      <c r="B776" s="98" t="s">
        <v>1368</v>
      </c>
      <c r="C776" s="101">
        <v>2</v>
      </c>
    </row>
    <row r="777" s="22" customFormat="1" ht="20" customHeight="1" spans="1:3">
      <c r="A777" s="98">
        <v>2110105</v>
      </c>
      <c r="B777" s="98" t="s">
        <v>1369</v>
      </c>
      <c r="C777" s="101"/>
    </row>
    <row r="778" s="22" customFormat="1" ht="20" customHeight="1" spans="1:3">
      <c r="A778" s="98">
        <v>2110106</v>
      </c>
      <c r="B778" s="98" t="s">
        <v>1370</v>
      </c>
      <c r="C778" s="101"/>
    </row>
    <row r="779" s="22" customFormat="1" ht="20" customHeight="1" spans="1:3">
      <c r="A779" s="98">
        <v>2110107</v>
      </c>
      <c r="B779" s="98" t="s">
        <v>1371</v>
      </c>
      <c r="C779" s="101"/>
    </row>
    <row r="780" s="22" customFormat="1" ht="20" customHeight="1" spans="1:3">
      <c r="A780" s="98">
        <v>2110108</v>
      </c>
      <c r="B780" s="98" t="s">
        <v>1372</v>
      </c>
      <c r="C780" s="101"/>
    </row>
    <row r="781" s="22" customFormat="1" ht="20" customHeight="1" spans="1:3">
      <c r="A781" s="98">
        <v>2110199</v>
      </c>
      <c r="B781" s="98" t="s">
        <v>1373</v>
      </c>
      <c r="C781" s="101">
        <v>53</v>
      </c>
    </row>
    <row r="782" s="22" customFormat="1" ht="20" customHeight="1" spans="1:3">
      <c r="A782" s="98">
        <v>21102</v>
      </c>
      <c r="B782" s="129" t="s">
        <v>1374</v>
      </c>
      <c r="C782" s="101">
        <f>SUM(C783:C785)</f>
        <v>82</v>
      </c>
    </row>
    <row r="783" s="22" customFormat="1" ht="20" customHeight="1" spans="1:3">
      <c r="A783" s="98">
        <v>2110203</v>
      </c>
      <c r="B783" s="98" t="s">
        <v>1375</v>
      </c>
      <c r="C783" s="101"/>
    </row>
    <row r="784" s="22" customFormat="1" ht="20" customHeight="1" spans="1:3">
      <c r="A784" s="98">
        <v>2110204</v>
      </c>
      <c r="B784" s="98" t="s">
        <v>1376</v>
      </c>
      <c r="C784" s="101"/>
    </row>
    <row r="785" s="22" customFormat="1" ht="20" customHeight="1" spans="1:3">
      <c r="A785" s="98">
        <v>2110299</v>
      </c>
      <c r="B785" s="98" t="s">
        <v>1377</v>
      </c>
      <c r="C785" s="101">
        <v>82</v>
      </c>
    </row>
    <row r="786" s="22" customFormat="1" ht="20" customHeight="1" spans="1:3">
      <c r="A786" s="98">
        <v>21103</v>
      </c>
      <c r="B786" s="129" t="s">
        <v>1378</v>
      </c>
      <c r="C786" s="101">
        <f>SUM(C787:C794)</f>
        <v>3595</v>
      </c>
    </row>
    <row r="787" s="22" customFormat="1" ht="20" customHeight="1" spans="1:3">
      <c r="A787" s="98">
        <v>2110301</v>
      </c>
      <c r="B787" s="98" t="s">
        <v>1379</v>
      </c>
      <c r="C787" s="101"/>
    </row>
    <row r="788" s="22" customFormat="1" ht="20" customHeight="1" spans="1:3">
      <c r="A788" s="98">
        <v>2110302</v>
      </c>
      <c r="B788" s="98" t="s">
        <v>1380</v>
      </c>
      <c r="C788" s="101">
        <v>1393</v>
      </c>
    </row>
    <row r="789" s="22" customFormat="1" ht="20" customHeight="1" spans="1:3">
      <c r="A789" s="98">
        <v>2110303</v>
      </c>
      <c r="B789" s="98" t="s">
        <v>1381</v>
      </c>
      <c r="C789" s="101"/>
    </row>
    <row r="790" s="22" customFormat="1" ht="20" customHeight="1" spans="1:3">
      <c r="A790" s="98">
        <v>2110304</v>
      </c>
      <c r="B790" s="98" t="s">
        <v>1382</v>
      </c>
      <c r="C790" s="101">
        <v>2077</v>
      </c>
    </row>
    <row r="791" s="22" customFormat="1" ht="20" customHeight="1" spans="1:3">
      <c r="A791" s="98">
        <v>2110305</v>
      </c>
      <c r="B791" s="98" t="s">
        <v>1383</v>
      </c>
      <c r="C791" s="101"/>
    </row>
    <row r="792" s="22" customFormat="1" ht="20" customHeight="1" spans="1:3">
      <c r="A792" s="98">
        <v>2110306</v>
      </c>
      <c r="B792" s="98" t="s">
        <v>1384</v>
      </c>
      <c r="C792" s="101"/>
    </row>
    <row r="793" s="22" customFormat="1" ht="20" customHeight="1" spans="1:3">
      <c r="A793" s="98">
        <v>2110307</v>
      </c>
      <c r="B793" s="98" t="s">
        <v>1385</v>
      </c>
      <c r="C793" s="101">
        <v>72</v>
      </c>
    </row>
    <row r="794" s="22" customFormat="1" ht="20" customHeight="1" spans="1:3">
      <c r="A794" s="98">
        <v>2110399</v>
      </c>
      <c r="B794" s="98" t="s">
        <v>1386</v>
      </c>
      <c r="C794" s="101">
        <v>53</v>
      </c>
    </row>
    <row r="795" s="22" customFormat="1" ht="20" customHeight="1" spans="1:3">
      <c r="A795" s="98">
        <v>21104</v>
      </c>
      <c r="B795" s="129" t="s">
        <v>1387</v>
      </c>
      <c r="C795" s="101">
        <f>SUM(C796:C801)</f>
        <v>5102</v>
      </c>
    </row>
    <row r="796" s="22" customFormat="1" ht="20" customHeight="1" spans="1:3">
      <c r="A796" s="98">
        <v>2110401</v>
      </c>
      <c r="B796" s="98" t="s">
        <v>1388</v>
      </c>
      <c r="C796" s="101">
        <v>2355</v>
      </c>
    </row>
    <row r="797" s="22" customFormat="1" ht="20" customHeight="1" spans="1:3">
      <c r="A797" s="98">
        <v>2110402</v>
      </c>
      <c r="B797" s="98" t="s">
        <v>1389</v>
      </c>
      <c r="C797" s="101">
        <v>2512</v>
      </c>
    </row>
    <row r="798" s="22" customFormat="1" ht="20" customHeight="1" spans="1:3">
      <c r="A798" s="98">
        <v>2110404</v>
      </c>
      <c r="B798" s="98" t="s">
        <v>1390</v>
      </c>
      <c r="C798" s="101"/>
    </row>
    <row r="799" s="22" customFormat="1" ht="20" customHeight="1" spans="1:3">
      <c r="A799" s="98">
        <v>2110405</v>
      </c>
      <c r="B799" s="98" t="s">
        <v>1391</v>
      </c>
      <c r="C799" s="101"/>
    </row>
    <row r="800" s="22" customFormat="1" ht="20" customHeight="1" spans="1:3">
      <c r="A800" s="98">
        <v>2110406</v>
      </c>
      <c r="B800" s="98" t="s">
        <v>1392</v>
      </c>
      <c r="C800" s="101"/>
    </row>
    <row r="801" s="22" customFormat="1" ht="20" customHeight="1" spans="1:3">
      <c r="A801" s="98">
        <v>2110499</v>
      </c>
      <c r="B801" s="98" t="s">
        <v>1393</v>
      </c>
      <c r="C801" s="101">
        <v>235</v>
      </c>
    </row>
    <row r="802" s="22" customFormat="1" ht="20" customHeight="1" spans="1:3">
      <c r="A802" s="98">
        <v>21105</v>
      </c>
      <c r="B802" s="129" t="s">
        <v>1394</v>
      </c>
      <c r="C802" s="101">
        <f>SUM(C803:C808)</f>
        <v>70</v>
      </c>
    </row>
    <row r="803" s="22" customFormat="1" ht="20" customHeight="1" spans="1:3">
      <c r="A803" s="98">
        <v>2110501</v>
      </c>
      <c r="B803" s="98" t="s">
        <v>1395</v>
      </c>
      <c r="C803" s="101">
        <v>29</v>
      </c>
    </row>
    <row r="804" s="22" customFormat="1" ht="20" customHeight="1" spans="1:3">
      <c r="A804" s="98">
        <v>2110502</v>
      </c>
      <c r="B804" s="98" t="s">
        <v>1396</v>
      </c>
      <c r="C804" s="101"/>
    </row>
    <row r="805" s="22" customFormat="1" ht="20" customHeight="1" spans="1:3">
      <c r="A805" s="98">
        <v>2110503</v>
      </c>
      <c r="B805" s="98" t="s">
        <v>1397</v>
      </c>
      <c r="C805" s="101"/>
    </row>
    <row r="806" s="22" customFormat="1" ht="20" customHeight="1" spans="1:3">
      <c r="A806" s="98">
        <v>2110506</v>
      </c>
      <c r="B806" s="98" t="s">
        <v>1398</v>
      </c>
      <c r="C806" s="101"/>
    </row>
    <row r="807" s="22" customFormat="1" ht="20" customHeight="1" spans="1:3">
      <c r="A807" s="98">
        <v>2110507</v>
      </c>
      <c r="B807" s="98" t="s">
        <v>1399</v>
      </c>
      <c r="C807" s="101">
        <v>41</v>
      </c>
    </row>
    <row r="808" s="22" customFormat="1" ht="20" customHeight="1" spans="1:3">
      <c r="A808" s="98">
        <v>2110599</v>
      </c>
      <c r="B808" s="98" t="s">
        <v>1400</v>
      </c>
      <c r="C808" s="101"/>
    </row>
    <row r="809" s="22" customFormat="1" ht="20" customHeight="1" spans="1:3">
      <c r="A809" s="98">
        <v>21107</v>
      </c>
      <c r="B809" s="129" t="s">
        <v>1401</v>
      </c>
      <c r="C809" s="101">
        <f>SUM(C810:C811)</f>
        <v>0</v>
      </c>
    </row>
    <row r="810" s="22" customFormat="1" ht="20" customHeight="1" spans="1:3">
      <c r="A810" s="98">
        <v>2110704</v>
      </c>
      <c r="B810" s="98" t="s">
        <v>1402</v>
      </c>
      <c r="C810" s="101"/>
    </row>
    <row r="811" s="22" customFormat="1" ht="20" customHeight="1" spans="1:3">
      <c r="A811" s="98">
        <v>2110799</v>
      </c>
      <c r="B811" s="98" t="s">
        <v>1403</v>
      </c>
      <c r="C811" s="101"/>
    </row>
    <row r="812" s="22" customFormat="1" ht="20" customHeight="1" spans="1:3">
      <c r="A812" s="98">
        <v>21108</v>
      </c>
      <c r="B812" s="129" t="s">
        <v>1404</v>
      </c>
      <c r="C812" s="101">
        <f>SUM(C813:C814)</f>
        <v>0</v>
      </c>
    </row>
    <row r="813" s="22" customFormat="1" ht="20" customHeight="1" spans="1:3">
      <c r="A813" s="98">
        <v>2110804</v>
      </c>
      <c r="B813" s="98" t="s">
        <v>1405</v>
      </c>
      <c r="C813" s="101"/>
    </row>
    <row r="814" s="22" customFormat="1" ht="20" customHeight="1" spans="1:3">
      <c r="A814" s="98">
        <v>2110899</v>
      </c>
      <c r="B814" s="98" t="s">
        <v>1406</v>
      </c>
      <c r="C814" s="101"/>
    </row>
    <row r="815" s="22" customFormat="1" ht="20" customHeight="1" spans="1:3">
      <c r="A815" s="98">
        <v>21109</v>
      </c>
      <c r="B815" s="129" t="s">
        <v>1407</v>
      </c>
      <c r="C815" s="101">
        <f>C816</f>
        <v>0</v>
      </c>
    </row>
    <row r="816" s="22" customFormat="1" ht="20" customHeight="1" spans="1:3">
      <c r="A816" s="98">
        <v>2110901</v>
      </c>
      <c r="B816" s="98" t="s">
        <v>1408</v>
      </c>
      <c r="C816" s="101"/>
    </row>
    <row r="817" s="22" customFormat="1" ht="20" customHeight="1" spans="1:3">
      <c r="A817" s="98">
        <v>21110</v>
      </c>
      <c r="B817" s="129" t="s">
        <v>1409</v>
      </c>
      <c r="C817" s="101">
        <f>C818</f>
        <v>8</v>
      </c>
    </row>
    <row r="818" s="22" customFormat="1" ht="20" customHeight="1" spans="1:3">
      <c r="A818" s="98">
        <v>2111001</v>
      </c>
      <c r="B818" s="98" t="s">
        <v>1410</v>
      </c>
      <c r="C818" s="101">
        <v>8</v>
      </c>
    </row>
    <row r="819" s="22" customFormat="1" ht="20" customHeight="1" spans="1:3">
      <c r="A819" s="98">
        <v>21111</v>
      </c>
      <c r="B819" s="129" t="s">
        <v>1411</v>
      </c>
      <c r="C819" s="101">
        <f>SUM(C820:C824)</f>
        <v>0</v>
      </c>
    </row>
    <row r="820" s="22" customFormat="1" ht="20" customHeight="1" spans="1:3">
      <c r="A820" s="98">
        <v>2111101</v>
      </c>
      <c r="B820" s="98" t="s">
        <v>1412</v>
      </c>
      <c r="C820" s="101"/>
    </row>
    <row r="821" s="22" customFormat="1" ht="20" customHeight="1" spans="1:3">
      <c r="A821" s="98">
        <v>2111102</v>
      </c>
      <c r="B821" s="98" t="s">
        <v>1413</v>
      </c>
      <c r="C821" s="101"/>
    </row>
    <row r="822" s="22" customFormat="1" ht="20" customHeight="1" spans="1:3">
      <c r="A822" s="98">
        <v>2111103</v>
      </c>
      <c r="B822" s="98" t="s">
        <v>1414</v>
      </c>
      <c r="C822" s="101"/>
    </row>
    <row r="823" s="22" customFormat="1" ht="20" customHeight="1" spans="1:3">
      <c r="A823" s="98">
        <v>2111104</v>
      </c>
      <c r="B823" s="98" t="s">
        <v>1415</v>
      </c>
      <c r="C823" s="101"/>
    </row>
    <row r="824" s="22" customFormat="1" ht="20" customHeight="1" spans="1:3">
      <c r="A824" s="98">
        <v>2111199</v>
      </c>
      <c r="B824" s="98" t="s">
        <v>1416</v>
      </c>
      <c r="C824" s="101"/>
    </row>
    <row r="825" s="22" customFormat="1" ht="20" customHeight="1" spans="1:3">
      <c r="A825" s="98">
        <v>21112</v>
      </c>
      <c r="B825" s="129" t="s">
        <v>1417</v>
      </c>
      <c r="C825" s="101">
        <f>C826</f>
        <v>0</v>
      </c>
    </row>
    <row r="826" s="22" customFormat="1" ht="20" customHeight="1" spans="1:3">
      <c r="A826" s="98">
        <v>2111201</v>
      </c>
      <c r="B826" s="98" t="s">
        <v>1418</v>
      </c>
      <c r="C826" s="101"/>
    </row>
    <row r="827" s="22" customFormat="1" ht="20" customHeight="1" spans="1:3">
      <c r="A827" s="98">
        <v>21113</v>
      </c>
      <c r="B827" s="129" t="s">
        <v>1419</v>
      </c>
      <c r="C827" s="101">
        <f>C828</f>
        <v>0</v>
      </c>
    </row>
    <row r="828" s="22" customFormat="1" ht="20" customHeight="1" spans="1:3">
      <c r="A828" s="98">
        <v>2111301</v>
      </c>
      <c r="B828" s="98" t="s">
        <v>1420</v>
      </c>
      <c r="C828" s="101"/>
    </row>
    <row r="829" s="22" customFormat="1" ht="20" customHeight="1" spans="1:3">
      <c r="A829" s="98">
        <v>21114</v>
      </c>
      <c r="B829" s="129" t="s">
        <v>1421</v>
      </c>
      <c r="C829" s="101">
        <f>SUM(C830:C839)</f>
        <v>0</v>
      </c>
    </row>
    <row r="830" s="22" customFormat="1" ht="20" customHeight="1" spans="1:3">
      <c r="A830" s="98">
        <v>2111401</v>
      </c>
      <c r="B830" s="98" t="s">
        <v>818</v>
      </c>
      <c r="C830" s="101"/>
    </row>
    <row r="831" s="22" customFormat="1" ht="20" customHeight="1" spans="1:3">
      <c r="A831" s="98">
        <v>2111402</v>
      </c>
      <c r="B831" s="98" t="s">
        <v>819</v>
      </c>
      <c r="C831" s="101"/>
    </row>
    <row r="832" s="22" customFormat="1" ht="20" customHeight="1" spans="1:3">
      <c r="A832" s="98">
        <v>2111403</v>
      </c>
      <c r="B832" s="98" t="s">
        <v>820</v>
      </c>
      <c r="C832" s="101"/>
    </row>
    <row r="833" s="22" customFormat="1" ht="20" customHeight="1" spans="1:3">
      <c r="A833" s="98">
        <v>2111406</v>
      </c>
      <c r="B833" s="98" t="s">
        <v>1422</v>
      </c>
      <c r="C833" s="101"/>
    </row>
    <row r="834" s="22" customFormat="1" ht="20" customHeight="1" spans="1:3">
      <c r="A834" s="98">
        <v>2111407</v>
      </c>
      <c r="B834" s="98" t="s">
        <v>1423</v>
      </c>
      <c r="C834" s="101"/>
    </row>
    <row r="835" s="22" customFormat="1" ht="20" customHeight="1" spans="1:3">
      <c r="A835" s="98">
        <v>2111408</v>
      </c>
      <c r="B835" s="98" t="s">
        <v>1424</v>
      </c>
      <c r="C835" s="101"/>
    </row>
    <row r="836" s="22" customFormat="1" ht="20" customHeight="1" spans="1:3">
      <c r="A836" s="98">
        <v>2111411</v>
      </c>
      <c r="B836" s="98" t="s">
        <v>858</v>
      </c>
      <c r="C836" s="101"/>
    </row>
    <row r="837" s="22" customFormat="1" ht="20" customHeight="1" spans="1:3">
      <c r="A837" s="98">
        <v>2111413</v>
      </c>
      <c r="B837" s="98" t="s">
        <v>1425</v>
      </c>
      <c r="C837" s="101"/>
    </row>
    <row r="838" s="22" customFormat="1" ht="20" customHeight="1" spans="1:3">
      <c r="A838" s="98">
        <v>2111450</v>
      </c>
      <c r="B838" s="98" t="s">
        <v>827</v>
      </c>
      <c r="C838" s="101"/>
    </row>
    <row r="839" s="22" customFormat="1" ht="20" customHeight="1" spans="1:3">
      <c r="A839" s="98">
        <v>2111499</v>
      </c>
      <c r="B839" s="98" t="s">
        <v>1426</v>
      </c>
      <c r="C839" s="101"/>
    </row>
    <row r="840" s="22" customFormat="1" ht="20" customHeight="1" spans="1:3">
      <c r="A840" s="98">
        <v>21199</v>
      </c>
      <c r="B840" s="129" t="s">
        <v>1427</v>
      </c>
      <c r="C840" s="101">
        <f>C841</f>
        <v>127</v>
      </c>
    </row>
    <row r="841" s="22" customFormat="1" ht="20" customHeight="1" spans="1:3">
      <c r="A841" s="98">
        <v>2119999</v>
      </c>
      <c r="B841" s="98" t="s">
        <v>1428</v>
      </c>
      <c r="C841" s="101">
        <v>127</v>
      </c>
    </row>
    <row r="842" s="22" customFormat="1" ht="20" customHeight="1" spans="1:3">
      <c r="A842" s="98">
        <v>212</v>
      </c>
      <c r="B842" s="129" t="s">
        <v>1429</v>
      </c>
      <c r="C842" s="101">
        <f>SUM(C843,C854,C856,C859,C861,C863)</f>
        <v>6908</v>
      </c>
    </row>
    <row r="843" s="22" customFormat="1" ht="20" customHeight="1" spans="1:3">
      <c r="A843" s="98">
        <v>21201</v>
      </c>
      <c r="B843" s="129" t="s">
        <v>1430</v>
      </c>
      <c r="C843" s="101">
        <f>SUM(C844:C853)</f>
        <v>2669</v>
      </c>
    </row>
    <row r="844" s="22" customFormat="1" ht="20" customHeight="1" spans="1:3">
      <c r="A844" s="98">
        <v>2120101</v>
      </c>
      <c r="B844" s="98" t="s">
        <v>818</v>
      </c>
      <c r="C844" s="101">
        <v>1501</v>
      </c>
    </row>
    <row r="845" s="22" customFormat="1" ht="20" customHeight="1" spans="1:3">
      <c r="A845" s="98">
        <v>2120102</v>
      </c>
      <c r="B845" s="98" t="s">
        <v>819</v>
      </c>
      <c r="C845" s="101"/>
    </row>
    <row r="846" s="22" customFormat="1" ht="20" customHeight="1" spans="1:3">
      <c r="A846" s="98">
        <v>2120103</v>
      </c>
      <c r="B846" s="98" t="s">
        <v>820</v>
      </c>
      <c r="C846" s="101"/>
    </row>
    <row r="847" s="22" customFormat="1" ht="20" customHeight="1" spans="1:3">
      <c r="A847" s="98">
        <v>2120104</v>
      </c>
      <c r="B847" s="98" t="s">
        <v>1431</v>
      </c>
      <c r="C847" s="101">
        <v>335</v>
      </c>
    </row>
    <row r="848" s="22" customFormat="1" ht="20" customHeight="1" spans="1:3">
      <c r="A848" s="98">
        <v>2120105</v>
      </c>
      <c r="B848" s="98" t="s">
        <v>1432</v>
      </c>
      <c r="C848" s="101">
        <v>88</v>
      </c>
    </row>
    <row r="849" s="22" customFormat="1" ht="20" customHeight="1" spans="1:3">
      <c r="A849" s="98">
        <v>2120106</v>
      </c>
      <c r="B849" s="98" t="s">
        <v>1433</v>
      </c>
      <c r="C849" s="101">
        <v>294</v>
      </c>
    </row>
    <row r="850" s="22" customFormat="1" ht="20" customHeight="1" spans="1:3">
      <c r="A850" s="98">
        <v>2120107</v>
      </c>
      <c r="B850" s="98" t="s">
        <v>1434</v>
      </c>
      <c r="C850" s="101"/>
    </row>
    <row r="851" s="22" customFormat="1" ht="20" customHeight="1" spans="1:3">
      <c r="A851" s="98">
        <v>2120109</v>
      </c>
      <c r="B851" s="98" t="s">
        <v>1435</v>
      </c>
      <c r="C851" s="101">
        <v>442</v>
      </c>
    </row>
    <row r="852" s="22" customFormat="1" ht="20" customHeight="1" spans="1:3">
      <c r="A852" s="98">
        <v>2120110</v>
      </c>
      <c r="B852" s="98" t="s">
        <v>1436</v>
      </c>
      <c r="C852" s="101"/>
    </row>
    <row r="853" s="22" customFormat="1" ht="20" customHeight="1" spans="1:3">
      <c r="A853" s="98">
        <v>2120199</v>
      </c>
      <c r="B853" s="98" t="s">
        <v>1437</v>
      </c>
      <c r="C853" s="101">
        <v>9</v>
      </c>
    </row>
    <row r="854" s="22" customFormat="1" ht="20" customHeight="1" spans="1:3">
      <c r="A854" s="98">
        <v>21202</v>
      </c>
      <c r="B854" s="129" t="s">
        <v>1438</v>
      </c>
      <c r="C854" s="101">
        <f>C855</f>
        <v>72</v>
      </c>
    </row>
    <row r="855" s="22" customFormat="1" ht="20" customHeight="1" spans="1:3">
      <c r="A855" s="98">
        <v>2120201</v>
      </c>
      <c r="B855" s="98" t="s">
        <v>1439</v>
      </c>
      <c r="C855" s="101">
        <v>72</v>
      </c>
    </row>
    <row r="856" s="22" customFormat="1" ht="20" customHeight="1" spans="1:3">
      <c r="A856" s="98">
        <v>21203</v>
      </c>
      <c r="B856" s="129" t="s">
        <v>1440</v>
      </c>
      <c r="C856" s="101">
        <f>SUM(C857:C858)</f>
        <v>2536</v>
      </c>
    </row>
    <row r="857" s="22" customFormat="1" ht="20" customHeight="1" spans="1:3">
      <c r="A857" s="98">
        <v>2120303</v>
      </c>
      <c r="B857" s="98" t="s">
        <v>1441</v>
      </c>
      <c r="C857" s="101">
        <v>1288</v>
      </c>
    </row>
    <row r="858" s="22" customFormat="1" ht="20" customHeight="1" spans="1:3">
      <c r="A858" s="98">
        <v>2120399</v>
      </c>
      <c r="B858" s="98" t="s">
        <v>1442</v>
      </c>
      <c r="C858" s="101">
        <v>1248</v>
      </c>
    </row>
    <row r="859" s="22" customFormat="1" ht="20" customHeight="1" spans="1:3">
      <c r="A859" s="98">
        <v>21205</v>
      </c>
      <c r="B859" s="129" t="s">
        <v>1443</v>
      </c>
      <c r="C859" s="101">
        <f t="shared" ref="C859:C863" si="0">C860</f>
        <v>1598</v>
      </c>
    </row>
    <row r="860" s="22" customFormat="1" ht="20" customHeight="1" spans="1:3">
      <c r="A860" s="98">
        <v>2120501</v>
      </c>
      <c r="B860" s="98" t="s">
        <v>1444</v>
      </c>
      <c r="C860" s="101">
        <v>1598</v>
      </c>
    </row>
    <row r="861" s="22" customFormat="1" ht="20" customHeight="1" spans="1:3">
      <c r="A861" s="98">
        <v>21206</v>
      </c>
      <c r="B861" s="129" t="s">
        <v>1445</v>
      </c>
      <c r="C861" s="101">
        <f t="shared" si="0"/>
        <v>10</v>
      </c>
    </row>
    <row r="862" s="22" customFormat="1" ht="20" customHeight="1" spans="1:3">
      <c r="A862" s="98">
        <v>2120601</v>
      </c>
      <c r="B862" s="98" t="s">
        <v>1446</v>
      </c>
      <c r="C862" s="101">
        <v>10</v>
      </c>
    </row>
    <row r="863" s="22" customFormat="1" ht="20" customHeight="1" spans="1:3">
      <c r="A863" s="98">
        <v>21299</v>
      </c>
      <c r="B863" s="129" t="s">
        <v>1447</v>
      </c>
      <c r="C863" s="101">
        <f t="shared" si="0"/>
        <v>23</v>
      </c>
    </row>
    <row r="864" s="22" customFormat="1" ht="20" customHeight="1" spans="1:3">
      <c r="A864" s="98">
        <v>2129999</v>
      </c>
      <c r="B864" s="98" t="s">
        <v>1448</v>
      </c>
      <c r="C864" s="101">
        <v>23</v>
      </c>
    </row>
    <row r="865" s="22" customFormat="1" ht="20" customHeight="1" spans="1:3">
      <c r="A865" s="98">
        <v>213</v>
      </c>
      <c r="B865" s="129" t="s">
        <v>1449</v>
      </c>
      <c r="C865" s="101">
        <f>SUM(C866,C892,C915,C943,C954,C961,C967,C970)</f>
        <v>77352</v>
      </c>
    </row>
    <row r="866" s="22" customFormat="1" ht="20" customHeight="1" spans="1:3">
      <c r="A866" s="98">
        <v>21301</v>
      </c>
      <c r="B866" s="129" t="s">
        <v>1450</v>
      </c>
      <c r="C866" s="101">
        <f>SUM(C867:C891)</f>
        <v>17379</v>
      </c>
    </row>
    <row r="867" s="22" customFormat="1" ht="20" customHeight="1" spans="1:3">
      <c r="A867" s="98">
        <v>2130101</v>
      </c>
      <c r="B867" s="98" t="s">
        <v>818</v>
      </c>
      <c r="C867" s="101">
        <v>1663</v>
      </c>
    </row>
    <row r="868" s="22" customFormat="1" ht="20" customHeight="1" spans="1:3">
      <c r="A868" s="98">
        <v>2130102</v>
      </c>
      <c r="B868" s="98" t="s">
        <v>819</v>
      </c>
      <c r="C868" s="101">
        <v>278</v>
      </c>
    </row>
    <row r="869" s="22" customFormat="1" ht="20" customHeight="1" spans="1:3">
      <c r="A869" s="98">
        <v>2130103</v>
      </c>
      <c r="B869" s="98" t="s">
        <v>820</v>
      </c>
      <c r="C869" s="101"/>
    </row>
    <row r="870" s="22" customFormat="1" ht="20" customHeight="1" spans="1:3">
      <c r="A870" s="98">
        <v>2130104</v>
      </c>
      <c r="B870" s="98" t="s">
        <v>827</v>
      </c>
      <c r="C870" s="101">
        <v>575</v>
      </c>
    </row>
    <row r="871" s="22" customFormat="1" ht="20" customHeight="1" spans="1:3">
      <c r="A871" s="98">
        <v>2130105</v>
      </c>
      <c r="B871" s="98" t="s">
        <v>1451</v>
      </c>
      <c r="C871" s="101">
        <v>63</v>
      </c>
    </row>
    <row r="872" s="22" customFormat="1" ht="20" customHeight="1" spans="1:3">
      <c r="A872" s="98">
        <v>2130106</v>
      </c>
      <c r="B872" s="98" t="s">
        <v>1452</v>
      </c>
      <c r="C872" s="101">
        <v>342</v>
      </c>
    </row>
    <row r="873" s="22" customFormat="1" ht="20" customHeight="1" spans="1:3">
      <c r="A873" s="98">
        <v>2130108</v>
      </c>
      <c r="B873" s="98" t="s">
        <v>1453</v>
      </c>
      <c r="C873" s="101">
        <v>551</v>
      </c>
    </row>
    <row r="874" s="22" customFormat="1" ht="20" customHeight="1" spans="1:3">
      <c r="A874" s="98">
        <v>2130109</v>
      </c>
      <c r="B874" s="98" t="s">
        <v>1454</v>
      </c>
      <c r="C874" s="101">
        <v>13</v>
      </c>
    </row>
    <row r="875" s="22" customFormat="1" ht="20" customHeight="1" spans="1:3">
      <c r="A875" s="98">
        <v>2130110</v>
      </c>
      <c r="B875" s="98" t="s">
        <v>1455</v>
      </c>
      <c r="C875" s="101"/>
    </row>
    <row r="876" s="22" customFormat="1" ht="20" customHeight="1" spans="1:3">
      <c r="A876" s="98">
        <v>2130111</v>
      </c>
      <c r="B876" s="98" t="s">
        <v>1456</v>
      </c>
      <c r="C876" s="101">
        <v>10</v>
      </c>
    </row>
    <row r="877" s="22" customFormat="1" ht="20" customHeight="1" spans="1:3">
      <c r="A877" s="98">
        <v>2130112</v>
      </c>
      <c r="B877" s="98" t="s">
        <v>1457</v>
      </c>
      <c r="C877" s="101"/>
    </row>
    <row r="878" s="22" customFormat="1" ht="20" customHeight="1" spans="1:3">
      <c r="A878" s="98">
        <v>2130114</v>
      </c>
      <c r="B878" s="98" t="s">
        <v>1458</v>
      </c>
      <c r="C878" s="101"/>
    </row>
    <row r="879" s="22" customFormat="1" ht="20" customHeight="1" spans="1:3">
      <c r="A879" s="98">
        <v>2130119</v>
      </c>
      <c r="B879" s="98" t="s">
        <v>1459</v>
      </c>
      <c r="C879" s="101">
        <v>80</v>
      </c>
    </row>
    <row r="880" s="22" customFormat="1" ht="20" customHeight="1" spans="1:3">
      <c r="A880" s="98">
        <v>2130120</v>
      </c>
      <c r="B880" s="98" t="s">
        <v>1460</v>
      </c>
      <c r="C880" s="101">
        <v>3271</v>
      </c>
    </row>
    <row r="881" s="22" customFormat="1" ht="20" customHeight="1" spans="1:3">
      <c r="A881" s="98">
        <v>2130121</v>
      </c>
      <c r="B881" s="98" t="s">
        <v>1461</v>
      </c>
      <c r="C881" s="101">
        <v>347</v>
      </c>
    </row>
    <row r="882" s="22" customFormat="1" ht="20" customHeight="1" spans="1:3">
      <c r="A882" s="98">
        <v>2130122</v>
      </c>
      <c r="B882" s="98" t="s">
        <v>1462</v>
      </c>
      <c r="C882" s="101">
        <v>3580</v>
      </c>
    </row>
    <row r="883" s="22" customFormat="1" ht="20" customHeight="1" spans="1:3">
      <c r="A883" s="98">
        <v>2130124</v>
      </c>
      <c r="B883" s="98" t="s">
        <v>1463</v>
      </c>
      <c r="C883" s="101">
        <v>104</v>
      </c>
    </row>
    <row r="884" s="22" customFormat="1" ht="20" customHeight="1" spans="1:3">
      <c r="A884" s="98">
        <v>2130125</v>
      </c>
      <c r="B884" s="98" t="s">
        <v>1464</v>
      </c>
      <c r="C884" s="101">
        <v>3</v>
      </c>
    </row>
    <row r="885" s="22" customFormat="1" ht="20" customHeight="1" spans="1:3">
      <c r="A885" s="98">
        <v>2130126</v>
      </c>
      <c r="B885" s="98" t="s">
        <v>1465</v>
      </c>
      <c r="C885" s="101">
        <v>275</v>
      </c>
    </row>
    <row r="886" s="22" customFormat="1" ht="20" customHeight="1" spans="1:3">
      <c r="A886" s="98">
        <v>2130135</v>
      </c>
      <c r="B886" s="98" t="s">
        <v>1466</v>
      </c>
      <c r="C886" s="101">
        <v>300</v>
      </c>
    </row>
    <row r="887" s="22" customFormat="1" ht="20" customHeight="1" spans="1:3">
      <c r="A887" s="98">
        <v>2130142</v>
      </c>
      <c r="B887" s="98" t="s">
        <v>1467</v>
      </c>
      <c r="C887" s="101"/>
    </row>
    <row r="888" s="22" customFormat="1" ht="20" customHeight="1" spans="1:3">
      <c r="A888" s="98">
        <v>2130148</v>
      </c>
      <c r="B888" s="98" t="s">
        <v>1468</v>
      </c>
      <c r="C888" s="101">
        <v>14</v>
      </c>
    </row>
    <row r="889" s="22" customFormat="1" ht="20" customHeight="1" spans="1:3">
      <c r="A889" s="98">
        <v>2130152</v>
      </c>
      <c r="B889" s="98" t="s">
        <v>1469</v>
      </c>
      <c r="C889" s="101">
        <v>17</v>
      </c>
    </row>
    <row r="890" s="22" customFormat="1" ht="20" customHeight="1" spans="1:3">
      <c r="A890" s="98">
        <v>2130153</v>
      </c>
      <c r="B890" s="98" t="s">
        <v>1470</v>
      </c>
      <c r="C890" s="101">
        <v>5722</v>
      </c>
    </row>
    <row r="891" s="22" customFormat="1" ht="20" customHeight="1" spans="1:3">
      <c r="A891" s="98">
        <v>2130199</v>
      </c>
      <c r="B891" s="98" t="s">
        <v>1471</v>
      </c>
      <c r="C891" s="101">
        <v>171</v>
      </c>
    </row>
    <row r="892" s="22" customFormat="1" ht="20" customHeight="1" spans="1:3">
      <c r="A892" s="98">
        <v>21302</v>
      </c>
      <c r="B892" s="129" t="s">
        <v>1472</v>
      </c>
      <c r="C892" s="101">
        <f>SUM(C893:C914)</f>
        <v>1521</v>
      </c>
    </row>
    <row r="893" s="22" customFormat="1" ht="20" customHeight="1" spans="1:3">
      <c r="A893" s="98">
        <v>2130201</v>
      </c>
      <c r="B893" s="98" t="s">
        <v>818</v>
      </c>
      <c r="C893" s="101">
        <v>10</v>
      </c>
    </row>
    <row r="894" s="22" customFormat="1" ht="20" customHeight="1" spans="1:3">
      <c r="A894" s="98">
        <v>2130202</v>
      </c>
      <c r="B894" s="98" t="s">
        <v>819</v>
      </c>
      <c r="C894" s="101"/>
    </row>
    <row r="895" s="22" customFormat="1" ht="20" customHeight="1" spans="1:3">
      <c r="A895" s="98">
        <v>2130203</v>
      </c>
      <c r="B895" s="98" t="s">
        <v>820</v>
      </c>
      <c r="C895" s="101"/>
    </row>
    <row r="896" s="22" customFormat="1" ht="20" customHeight="1" spans="1:3">
      <c r="A896" s="98">
        <v>2130204</v>
      </c>
      <c r="B896" s="98" t="s">
        <v>1473</v>
      </c>
      <c r="C896" s="101">
        <v>672</v>
      </c>
    </row>
    <row r="897" s="22" customFormat="1" ht="20" customHeight="1" spans="1:3">
      <c r="A897" s="98">
        <v>2130205</v>
      </c>
      <c r="B897" s="98" t="s">
        <v>1474</v>
      </c>
      <c r="C897" s="101">
        <v>200</v>
      </c>
    </row>
    <row r="898" s="22" customFormat="1" ht="20" customHeight="1" spans="1:3">
      <c r="A898" s="98">
        <v>2130206</v>
      </c>
      <c r="B898" s="98" t="s">
        <v>1475</v>
      </c>
      <c r="C898" s="101"/>
    </row>
    <row r="899" s="22" customFormat="1" ht="20" customHeight="1" spans="1:3">
      <c r="A899" s="98">
        <v>2130207</v>
      </c>
      <c r="B899" s="98" t="s">
        <v>1476</v>
      </c>
      <c r="C899" s="101">
        <v>120</v>
      </c>
    </row>
    <row r="900" s="22" customFormat="1" ht="20" customHeight="1" spans="1:3">
      <c r="A900" s="98">
        <v>2130209</v>
      </c>
      <c r="B900" s="98" t="s">
        <v>1477</v>
      </c>
      <c r="C900" s="101">
        <v>118</v>
      </c>
    </row>
    <row r="901" s="22" customFormat="1" ht="20" customHeight="1" spans="1:3">
      <c r="A901" s="98">
        <v>2130211</v>
      </c>
      <c r="B901" s="98" t="s">
        <v>1478</v>
      </c>
      <c r="C901" s="101">
        <v>12</v>
      </c>
    </row>
    <row r="902" s="22" customFormat="1" ht="20" customHeight="1" spans="1:3">
      <c r="A902" s="98">
        <v>2130212</v>
      </c>
      <c r="B902" s="98" t="s">
        <v>1479</v>
      </c>
      <c r="C902" s="101"/>
    </row>
    <row r="903" s="22" customFormat="1" ht="20" customHeight="1" spans="1:3">
      <c r="A903" s="98">
        <v>2130213</v>
      </c>
      <c r="B903" s="98" t="s">
        <v>1480</v>
      </c>
      <c r="C903" s="101"/>
    </row>
    <row r="904" s="22" customFormat="1" ht="20" customHeight="1" spans="1:3">
      <c r="A904" s="98">
        <v>2130217</v>
      </c>
      <c r="B904" s="98" t="s">
        <v>1481</v>
      </c>
      <c r="C904" s="101"/>
    </row>
    <row r="905" s="22" customFormat="1" ht="20" customHeight="1" spans="1:3">
      <c r="A905" s="98">
        <v>2130220</v>
      </c>
      <c r="B905" s="98" t="s">
        <v>1482</v>
      </c>
      <c r="C905" s="101"/>
    </row>
    <row r="906" s="22" customFormat="1" ht="20" customHeight="1" spans="1:3">
      <c r="A906" s="98">
        <v>2130221</v>
      </c>
      <c r="B906" s="98" t="s">
        <v>1483</v>
      </c>
      <c r="C906" s="101">
        <v>80</v>
      </c>
    </row>
    <row r="907" s="22" customFormat="1" ht="20" customHeight="1" spans="1:3">
      <c r="A907" s="98">
        <v>2130223</v>
      </c>
      <c r="B907" s="98" t="s">
        <v>1484</v>
      </c>
      <c r="C907" s="101"/>
    </row>
    <row r="908" s="22" customFormat="1" ht="20" customHeight="1" spans="1:3">
      <c r="A908" s="98">
        <v>2130226</v>
      </c>
      <c r="B908" s="98" t="s">
        <v>1485</v>
      </c>
      <c r="C908" s="101"/>
    </row>
    <row r="909" s="22" customFormat="1" ht="20" customHeight="1" spans="1:3">
      <c r="A909" s="98">
        <v>2130227</v>
      </c>
      <c r="B909" s="98" t="s">
        <v>1486</v>
      </c>
      <c r="C909" s="101"/>
    </row>
    <row r="910" s="22" customFormat="1" ht="20" customHeight="1" spans="1:3">
      <c r="A910" s="98">
        <v>2130234</v>
      </c>
      <c r="B910" s="98" t="s">
        <v>1487</v>
      </c>
      <c r="C910" s="101">
        <v>203</v>
      </c>
    </row>
    <row r="911" s="22" customFormat="1" ht="20" customHeight="1" spans="1:3">
      <c r="A911" s="98">
        <v>2130236</v>
      </c>
      <c r="B911" s="98" t="s">
        <v>1488</v>
      </c>
      <c r="C911" s="101"/>
    </row>
    <row r="912" s="22" customFormat="1" ht="20" customHeight="1" spans="1:3">
      <c r="A912" s="98">
        <v>2130237</v>
      </c>
      <c r="B912" s="98" t="s">
        <v>1457</v>
      </c>
      <c r="C912" s="101"/>
    </row>
    <row r="913" s="22" customFormat="1" ht="20" customHeight="1" spans="1:3">
      <c r="A913" s="98">
        <v>2130238</v>
      </c>
      <c r="B913" s="98" t="s">
        <v>1489</v>
      </c>
      <c r="C913" s="101">
        <v>9</v>
      </c>
    </row>
    <row r="914" s="22" customFormat="1" ht="20" customHeight="1" spans="1:3">
      <c r="A914" s="98">
        <v>2130299</v>
      </c>
      <c r="B914" s="98" t="s">
        <v>1490</v>
      </c>
      <c r="C914" s="101">
        <v>97</v>
      </c>
    </row>
    <row r="915" s="22" customFormat="1" ht="20" customHeight="1" spans="1:3">
      <c r="A915" s="98">
        <v>21303</v>
      </c>
      <c r="B915" s="129" t="s">
        <v>1491</v>
      </c>
      <c r="C915" s="101">
        <f>SUM(C916:C942)</f>
        <v>35171</v>
      </c>
    </row>
    <row r="916" s="22" customFormat="1" ht="20" customHeight="1" spans="1:3">
      <c r="A916" s="98">
        <v>2130301</v>
      </c>
      <c r="B916" s="98" t="s">
        <v>818</v>
      </c>
      <c r="C916" s="101">
        <v>576</v>
      </c>
    </row>
    <row r="917" s="22" customFormat="1" ht="20" customHeight="1" spans="1:3">
      <c r="A917" s="98">
        <v>2130302</v>
      </c>
      <c r="B917" s="98" t="s">
        <v>819</v>
      </c>
      <c r="C917" s="101">
        <v>28</v>
      </c>
    </row>
    <row r="918" s="22" customFormat="1" ht="20" customHeight="1" spans="1:3">
      <c r="A918" s="98">
        <v>2130303</v>
      </c>
      <c r="B918" s="98" t="s">
        <v>820</v>
      </c>
      <c r="C918" s="101"/>
    </row>
    <row r="919" s="22" customFormat="1" ht="20" customHeight="1" spans="1:3">
      <c r="A919" s="98">
        <v>2130304</v>
      </c>
      <c r="B919" s="98" t="s">
        <v>1492</v>
      </c>
      <c r="C919" s="101">
        <v>16</v>
      </c>
    </row>
    <row r="920" s="22" customFormat="1" ht="20" customHeight="1" spans="1:3">
      <c r="A920" s="98">
        <v>2130305</v>
      </c>
      <c r="B920" s="98" t="s">
        <v>1493</v>
      </c>
      <c r="C920" s="101">
        <v>32411</v>
      </c>
    </row>
    <row r="921" s="22" customFormat="1" ht="20" customHeight="1" spans="1:3">
      <c r="A921" s="98">
        <v>2130306</v>
      </c>
      <c r="B921" s="98" t="s">
        <v>1494</v>
      </c>
      <c r="C921" s="101">
        <v>956</v>
      </c>
    </row>
    <row r="922" s="22" customFormat="1" ht="20" customHeight="1" spans="1:3">
      <c r="A922" s="98">
        <v>2130307</v>
      </c>
      <c r="B922" s="98" t="s">
        <v>1495</v>
      </c>
      <c r="C922" s="101"/>
    </row>
    <row r="923" s="22" customFormat="1" ht="20" customHeight="1" spans="1:3">
      <c r="A923" s="98">
        <v>2130308</v>
      </c>
      <c r="B923" s="98" t="s">
        <v>1496</v>
      </c>
      <c r="C923" s="101">
        <v>73</v>
      </c>
    </row>
    <row r="924" s="22" customFormat="1" ht="20" customHeight="1" spans="1:3">
      <c r="A924" s="98">
        <v>2130309</v>
      </c>
      <c r="B924" s="98" t="s">
        <v>1497</v>
      </c>
      <c r="C924" s="101"/>
    </row>
    <row r="925" s="22" customFormat="1" ht="20" customHeight="1" spans="1:3">
      <c r="A925" s="98">
        <v>2130310</v>
      </c>
      <c r="B925" s="98" t="s">
        <v>1498</v>
      </c>
      <c r="C925" s="101">
        <v>153</v>
      </c>
    </row>
    <row r="926" s="22" customFormat="1" ht="20" customHeight="1" spans="1:3">
      <c r="A926" s="98">
        <v>2130311</v>
      </c>
      <c r="B926" s="98" t="s">
        <v>1499</v>
      </c>
      <c r="C926" s="101">
        <v>3</v>
      </c>
    </row>
    <row r="927" s="22" customFormat="1" ht="20" customHeight="1" spans="1:3">
      <c r="A927" s="98">
        <v>2130312</v>
      </c>
      <c r="B927" s="98" t="s">
        <v>1500</v>
      </c>
      <c r="C927" s="101"/>
    </row>
    <row r="928" s="22" customFormat="1" ht="20" customHeight="1" spans="1:3">
      <c r="A928" s="98">
        <v>2130313</v>
      </c>
      <c r="B928" s="98" t="s">
        <v>1501</v>
      </c>
      <c r="C928" s="101">
        <v>7</v>
      </c>
    </row>
    <row r="929" s="22" customFormat="1" ht="20" customHeight="1" spans="1:3">
      <c r="A929" s="98">
        <v>2130314</v>
      </c>
      <c r="B929" s="98" t="s">
        <v>1502</v>
      </c>
      <c r="C929" s="101">
        <v>91</v>
      </c>
    </row>
    <row r="930" s="22" customFormat="1" ht="20" customHeight="1" spans="1:3">
      <c r="A930" s="98">
        <v>2130315</v>
      </c>
      <c r="B930" s="98" t="s">
        <v>1503</v>
      </c>
      <c r="C930" s="101">
        <v>34</v>
      </c>
    </row>
    <row r="931" s="22" customFormat="1" ht="20" customHeight="1" spans="1:3">
      <c r="A931" s="98">
        <v>2130316</v>
      </c>
      <c r="B931" s="98" t="s">
        <v>1504</v>
      </c>
      <c r="C931" s="101">
        <v>61</v>
      </c>
    </row>
    <row r="932" s="22" customFormat="1" ht="20" customHeight="1" spans="1:3">
      <c r="A932" s="98">
        <v>2130317</v>
      </c>
      <c r="B932" s="98" t="s">
        <v>1505</v>
      </c>
      <c r="C932" s="101"/>
    </row>
    <row r="933" s="22" customFormat="1" ht="20" customHeight="1" spans="1:3">
      <c r="A933" s="98">
        <v>2130318</v>
      </c>
      <c r="B933" s="98" t="s">
        <v>1506</v>
      </c>
      <c r="C933" s="101"/>
    </row>
    <row r="934" s="22" customFormat="1" ht="20" customHeight="1" spans="1:3">
      <c r="A934" s="98">
        <v>2130319</v>
      </c>
      <c r="B934" s="98" t="s">
        <v>1507</v>
      </c>
      <c r="C934" s="101">
        <v>112</v>
      </c>
    </row>
    <row r="935" s="22" customFormat="1" ht="20" customHeight="1" spans="1:3">
      <c r="A935" s="98">
        <v>2130321</v>
      </c>
      <c r="B935" s="98" t="s">
        <v>1508</v>
      </c>
      <c r="C935" s="101">
        <v>602</v>
      </c>
    </row>
    <row r="936" s="22" customFormat="1" ht="20" customHeight="1" spans="1:3">
      <c r="A936" s="98">
        <v>2130322</v>
      </c>
      <c r="B936" s="98" t="s">
        <v>1509</v>
      </c>
      <c r="C936" s="101"/>
    </row>
    <row r="937" s="22" customFormat="1" ht="20" customHeight="1" spans="1:3">
      <c r="A937" s="98">
        <v>2130333</v>
      </c>
      <c r="B937" s="98" t="s">
        <v>1484</v>
      </c>
      <c r="C937" s="101"/>
    </row>
    <row r="938" s="22" customFormat="1" ht="20" customHeight="1" spans="1:3">
      <c r="A938" s="98">
        <v>2130334</v>
      </c>
      <c r="B938" s="98" t="s">
        <v>1510</v>
      </c>
      <c r="C938" s="101">
        <v>22</v>
      </c>
    </row>
    <row r="939" s="22" customFormat="1" ht="20" customHeight="1" spans="1:3">
      <c r="A939" s="98">
        <v>2130335</v>
      </c>
      <c r="B939" s="98" t="s">
        <v>1511</v>
      </c>
      <c r="C939" s="101">
        <v>20</v>
      </c>
    </row>
    <row r="940" s="22" customFormat="1" ht="20" customHeight="1" spans="1:3">
      <c r="A940" s="98">
        <v>2130336</v>
      </c>
      <c r="B940" s="98" t="s">
        <v>1512</v>
      </c>
      <c r="C940" s="101"/>
    </row>
    <row r="941" s="22" customFormat="1" ht="20" customHeight="1" spans="1:3">
      <c r="A941" s="98">
        <v>2130337</v>
      </c>
      <c r="B941" s="98" t="s">
        <v>1513</v>
      </c>
      <c r="C941" s="101"/>
    </row>
    <row r="942" s="22" customFormat="1" ht="20" customHeight="1" spans="1:3">
      <c r="A942" s="98">
        <v>2130399</v>
      </c>
      <c r="B942" s="98" t="s">
        <v>1514</v>
      </c>
      <c r="C942" s="101">
        <v>6</v>
      </c>
    </row>
    <row r="943" s="22" customFormat="1" ht="20" customHeight="1" spans="1:3">
      <c r="A943" s="98">
        <v>21305</v>
      </c>
      <c r="B943" s="129" t="s">
        <v>1515</v>
      </c>
      <c r="C943" s="101">
        <f>SUM(C944:C953)</f>
        <v>10857</v>
      </c>
    </row>
    <row r="944" s="22" customFormat="1" ht="20" customHeight="1" spans="1:3">
      <c r="A944" s="98">
        <v>2130501</v>
      </c>
      <c r="B944" s="98" t="s">
        <v>818</v>
      </c>
      <c r="C944" s="101">
        <v>200</v>
      </c>
    </row>
    <row r="945" s="22" customFormat="1" ht="20" customHeight="1" spans="1:3">
      <c r="A945" s="98">
        <v>2130502</v>
      </c>
      <c r="B945" s="98" t="s">
        <v>819</v>
      </c>
      <c r="C945" s="101">
        <v>894</v>
      </c>
    </row>
    <row r="946" s="22" customFormat="1" ht="20" customHeight="1" spans="1:3">
      <c r="A946" s="98">
        <v>2130503</v>
      </c>
      <c r="B946" s="98" t="s">
        <v>820</v>
      </c>
      <c r="C946" s="101"/>
    </row>
    <row r="947" s="22" customFormat="1" ht="20" customHeight="1" spans="1:3">
      <c r="A947" s="98">
        <v>2130504</v>
      </c>
      <c r="B947" s="98" t="s">
        <v>1516</v>
      </c>
      <c r="C947" s="101">
        <v>2603</v>
      </c>
    </row>
    <row r="948" s="22" customFormat="1" ht="20" customHeight="1" spans="1:3">
      <c r="A948" s="98">
        <v>2130505</v>
      </c>
      <c r="B948" s="98" t="s">
        <v>1517</v>
      </c>
      <c r="C948" s="101">
        <v>834</v>
      </c>
    </row>
    <row r="949" s="22" customFormat="1" ht="20" customHeight="1" spans="1:3">
      <c r="A949" s="98">
        <v>2130506</v>
      </c>
      <c r="B949" s="98" t="s">
        <v>1518</v>
      </c>
      <c r="C949" s="101">
        <v>5</v>
      </c>
    </row>
    <row r="950" s="22" customFormat="1" ht="20" customHeight="1" spans="1:3">
      <c r="A950" s="98">
        <v>2130507</v>
      </c>
      <c r="B950" s="98" t="s">
        <v>1519</v>
      </c>
      <c r="C950" s="101">
        <v>465</v>
      </c>
    </row>
    <row r="951" s="22" customFormat="1" ht="20" customHeight="1" spans="1:3">
      <c r="A951" s="98">
        <v>2130508</v>
      </c>
      <c r="B951" s="98" t="s">
        <v>1520</v>
      </c>
      <c r="C951" s="101"/>
    </row>
    <row r="952" s="22" customFormat="1" ht="20" customHeight="1" spans="1:3">
      <c r="A952" s="98">
        <v>2130550</v>
      </c>
      <c r="B952" s="98" t="s">
        <v>827</v>
      </c>
      <c r="C952" s="101"/>
    </row>
    <row r="953" s="22" customFormat="1" ht="20" customHeight="1" spans="1:3">
      <c r="A953" s="98">
        <v>2130599</v>
      </c>
      <c r="B953" s="98" t="s">
        <v>1521</v>
      </c>
      <c r="C953" s="101">
        <v>5856</v>
      </c>
    </row>
    <row r="954" s="22" customFormat="1" ht="20" customHeight="1" spans="1:3">
      <c r="A954" s="98">
        <v>21307</v>
      </c>
      <c r="B954" s="129" t="s">
        <v>1522</v>
      </c>
      <c r="C954" s="101">
        <f>SUM(C955:C960)</f>
        <v>6879</v>
      </c>
    </row>
    <row r="955" s="22" customFormat="1" ht="20" customHeight="1" spans="1:3">
      <c r="A955" s="98">
        <v>2130701</v>
      </c>
      <c r="B955" s="98" t="s">
        <v>1523</v>
      </c>
      <c r="C955" s="101">
        <v>76</v>
      </c>
    </row>
    <row r="956" s="22" customFormat="1" ht="20" customHeight="1" spans="1:3">
      <c r="A956" s="98">
        <v>2130704</v>
      </c>
      <c r="B956" s="98" t="s">
        <v>1524</v>
      </c>
      <c r="C956" s="101"/>
    </row>
    <row r="957" s="22" customFormat="1" ht="20" customHeight="1" spans="1:3">
      <c r="A957" s="98">
        <v>2130705</v>
      </c>
      <c r="B957" s="98" t="s">
        <v>1525</v>
      </c>
      <c r="C957" s="101">
        <v>6168</v>
      </c>
    </row>
    <row r="958" s="22" customFormat="1" ht="20" customHeight="1" spans="1:3">
      <c r="A958" s="98">
        <v>2130706</v>
      </c>
      <c r="B958" s="98" t="s">
        <v>1526</v>
      </c>
      <c r="C958" s="101">
        <v>30</v>
      </c>
    </row>
    <row r="959" s="22" customFormat="1" ht="20" customHeight="1" spans="1:3">
      <c r="A959" s="98">
        <v>2130707</v>
      </c>
      <c r="B959" s="98" t="s">
        <v>1527</v>
      </c>
      <c r="C959" s="101">
        <v>297</v>
      </c>
    </row>
    <row r="960" s="22" customFormat="1" ht="20" customHeight="1" spans="1:3">
      <c r="A960" s="98">
        <v>2130799</v>
      </c>
      <c r="B960" s="98" t="s">
        <v>1528</v>
      </c>
      <c r="C960" s="101">
        <v>308</v>
      </c>
    </row>
    <row r="961" s="22" customFormat="1" ht="20" customHeight="1" spans="1:3">
      <c r="A961" s="98">
        <v>21308</v>
      </c>
      <c r="B961" s="129" t="s">
        <v>1529</v>
      </c>
      <c r="C961" s="101">
        <f>SUM(C962:C966)</f>
        <v>3295</v>
      </c>
    </row>
    <row r="962" s="22" customFormat="1" ht="20" customHeight="1" spans="1:3">
      <c r="A962" s="98">
        <v>2130801</v>
      </c>
      <c r="B962" s="98" t="s">
        <v>1530</v>
      </c>
      <c r="C962" s="101">
        <v>82</v>
      </c>
    </row>
    <row r="963" s="22" customFormat="1" ht="20" customHeight="1" spans="1:3">
      <c r="A963" s="98">
        <v>2130803</v>
      </c>
      <c r="B963" s="98" t="s">
        <v>1531</v>
      </c>
      <c r="C963" s="101">
        <v>2522</v>
      </c>
    </row>
    <row r="964" s="22" customFormat="1" ht="20" customHeight="1" spans="1:3">
      <c r="A964" s="98">
        <v>2130804</v>
      </c>
      <c r="B964" s="98" t="s">
        <v>1532</v>
      </c>
      <c r="C964" s="101">
        <v>691</v>
      </c>
    </row>
    <row r="965" s="22" customFormat="1" ht="20" customHeight="1" spans="1:3">
      <c r="A965" s="98">
        <v>2130805</v>
      </c>
      <c r="B965" s="98" t="s">
        <v>1533</v>
      </c>
      <c r="C965" s="101"/>
    </row>
    <row r="966" s="22" customFormat="1" ht="20" customHeight="1" spans="1:3">
      <c r="A966" s="98">
        <v>2130899</v>
      </c>
      <c r="B966" s="98" t="s">
        <v>1534</v>
      </c>
      <c r="C966" s="101"/>
    </row>
    <row r="967" s="22" customFormat="1" ht="20" customHeight="1" spans="1:3">
      <c r="A967" s="98">
        <v>21309</v>
      </c>
      <c r="B967" s="129" t="s">
        <v>1535</v>
      </c>
      <c r="C967" s="101">
        <f>SUM(C968:C969)</f>
        <v>0</v>
      </c>
    </row>
    <row r="968" s="22" customFormat="1" ht="20" customHeight="1" spans="1:3">
      <c r="A968" s="98">
        <v>2130901</v>
      </c>
      <c r="B968" s="98" t="s">
        <v>1536</v>
      </c>
      <c r="C968" s="101"/>
    </row>
    <row r="969" s="22" customFormat="1" ht="20" customHeight="1" spans="1:3">
      <c r="A969" s="98">
        <v>2130999</v>
      </c>
      <c r="B969" s="98" t="s">
        <v>1537</v>
      </c>
      <c r="C969" s="101"/>
    </row>
    <row r="970" s="22" customFormat="1" ht="20" customHeight="1" spans="1:3">
      <c r="A970" s="98">
        <v>21399</v>
      </c>
      <c r="B970" s="129" t="s">
        <v>1538</v>
      </c>
      <c r="C970" s="101">
        <f>C971+C972</f>
        <v>2250</v>
      </c>
    </row>
    <row r="971" s="22" customFormat="1" ht="20" customHeight="1" spans="1:3">
      <c r="A971" s="98">
        <v>2139901</v>
      </c>
      <c r="B971" s="98" t="s">
        <v>1539</v>
      </c>
      <c r="C971" s="101"/>
    </row>
    <row r="972" s="22" customFormat="1" ht="20" customHeight="1" spans="1:3">
      <c r="A972" s="98">
        <v>2139999</v>
      </c>
      <c r="B972" s="98" t="s">
        <v>1540</v>
      </c>
      <c r="C972" s="101">
        <v>2250</v>
      </c>
    </row>
    <row r="973" s="22" customFormat="1" ht="20" customHeight="1" spans="1:3">
      <c r="A973" s="98">
        <v>214</v>
      </c>
      <c r="B973" s="129" t="s">
        <v>1541</v>
      </c>
      <c r="C973" s="101">
        <f>SUM(C974,C995,C1005,C1015,C1022)</f>
        <v>10470</v>
      </c>
    </row>
    <row r="974" s="22" customFormat="1" ht="20" customHeight="1" spans="1:3">
      <c r="A974" s="98">
        <v>21401</v>
      </c>
      <c r="B974" s="129" t="s">
        <v>1542</v>
      </c>
      <c r="C974" s="101">
        <f>SUM(C975:C994)</f>
        <v>9558</v>
      </c>
    </row>
    <row r="975" s="22" customFormat="1" ht="20" customHeight="1" spans="1:3">
      <c r="A975" s="98">
        <v>2140101</v>
      </c>
      <c r="B975" s="98" t="s">
        <v>818</v>
      </c>
      <c r="C975" s="101">
        <v>622</v>
      </c>
    </row>
    <row r="976" s="22" customFormat="1" ht="20" customHeight="1" spans="1:3">
      <c r="A976" s="98">
        <v>2140102</v>
      </c>
      <c r="B976" s="98" t="s">
        <v>819</v>
      </c>
      <c r="C976" s="101">
        <v>20</v>
      </c>
    </row>
    <row r="977" s="22" customFormat="1" ht="20" customHeight="1" spans="1:3">
      <c r="A977" s="98">
        <v>2140103</v>
      </c>
      <c r="B977" s="98" t="s">
        <v>820</v>
      </c>
      <c r="C977" s="101"/>
    </row>
    <row r="978" s="22" customFormat="1" ht="20" customHeight="1" spans="1:3">
      <c r="A978" s="98">
        <v>2140104</v>
      </c>
      <c r="B978" s="98" t="s">
        <v>1543</v>
      </c>
      <c r="C978" s="101">
        <v>5473</v>
      </c>
    </row>
    <row r="979" s="22" customFormat="1" ht="20" customHeight="1" spans="1:3">
      <c r="A979" s="98">
        <v>2140106</v>
      </c>
      <c r="B979" s="98" t="s">
        <v>1544</v>
      </c>
      <c r="C979" s="101">
        <v>1806</v>
      </c>
    </row>
    <row r="980" s="22" customFormat="1" ht="20" customHeight="1" spans="1:3">
      <c r="A980" s="98">
        <v>2140109</v>
      </c>
      <c r="B980" s="98" t="s">
        <v>1545</v>
      </c>
      <c r="C980" s="101"/>
    </row>
    <row r="981" s="22" customFormat="1" ht="20" customHeight="1" spans="1:3">
      <c r="A981" s="98">
        <v>2140110</v>
      </c>
      <c r="B981" s="98" t="s">
        <v>1546</v>
      </c>
      <c r="C981" s="101">
        <v>342</v>
      </c>
    </row>
    <row r="982" s="22" customFormat="1" ht="20" customHeight="1" spans="1:3">
      <c r="A982" s="98">
        <v>2140112</v>
      </c>
      <c r="B982" s="98" t="s">
        <v>1547</v>
      </c>
      <c r="C982" s="101">
        <v>616</v>
      </c>
    </row>
    <row r="983" s="22" customFormat="1" ht="20" customHeight="1" spans="1:3">
      <c r="A983" s="98">
        <v>2140114</v>
      </c>
      <c r="B983" s="98" t="s">
        <v>1548</v>
      </c>
      <c r="C983" s="101">
        <v>23</v>
      </c>
    </row>
    <row r="984" s="22" customFormat="1" ht="20" customHeight="1" spans="1:3">
      <c r="A984" s="98">
        <v>2140122</v>
      </c>
      <c r="B984" s="98" t="s">
        <v>1549</v>
      </c>
      <c r="C984" s="101"/>
    </row>
    <row r="985" s="22" customFormat="1" ht="20" customHeight="1" spans="1:3">
      <c r="A985" s="98">
        <v>2140123</v>
      </c>
      <c r="B985" s="98" t="s">
        <v>1550</v>
      </c>
      <c r="C985" s="101"/>
    </row>
    <row r="986" s="22" customFormat="1" ht="20" customHeight="1" spans="1:3">
      <c r="A986" s="98">
        <v>2140127</v>
      </c>
      <c r="B986" s="98" t="s">
        <v>1551</v>
      </c>
      <c r="C986" s="101"/>
    </row>
    <row r="987" s="22" customFormat="1" ht="20" customHeight="1" spans="1:3">
      <c r="A987" s="98">
        <v>2140128</v>
      </c>
      <c r="B987" s="98" t="s">
        <v>1552</v>
      </c>
      <c r="C987" s="101"/>
    </row>
    <row r="988" s="22" customFormat="1" ht="20" customHeight="1" spans="1:3">
      <c r="A988" s="98">
        <v>2140129</v>
      </c>
      <c r="B988" s="98" t="s">
        <v>1553</v>
      </c>
      <c r="C988" s="101"/>
    </row>
    <row r="989" s="22" customFormat="1" ht="20" customHeight="1" spans="1:3">
      <c r="A989" s="98">
        <v>2140130</v>
      </c>
      <c r="B989" s="98" t="s">
        <v>1554</v>
      </c>
      <c r="C989" s="101"/>
    </row>
    <row r="990" s="22" customFormat="1" ht="20" customHeight="1" spans="1:3">
      <c r="A990" s="98">
        <v>2140131</v>
      </c>
      <c r="B990" s="98" t="s">
        <v>1555</v>
      </c>
      <c r="C990" s="101">
        <v>2</v>
      </c>
    </row>
    <row r="991" s="22" customFormat="1" ht="20" customHeight="1" spans="1:3">
      <c r="A991" s="98">
        <v>2140133</v>
      </c>
      <c r="B991" s="98" t="s">
        <v>1556</v>
      </c>
      <c r="C991" s="101"/>
    </row>
    <row r="992" s="22" customFormat="1" ht="20" customHeight="1" spans="1:3">
      <c r="A992" s="98">
        <v>2140136</v>
      </c>
      <c r="B992" s="98" t="s">
        <v>1557</v>
      </c>
      <c r="C992" s="101"/>
    </row>
    <row r="993" s="22" customFormat="1" ht="20" customHeight="1" spans="1:3">
      <c r="A993" s="98">
        <v>2140138</v>
      </c>
      <c r="B993" s="98" t="s">
        <v>1558</v>
      </c>
      <c r="C993" s="101"/>
    </row>
    <row r="994" s="22" customFormat="1" ht="20" customHeight="1" spans="1:3">
      <c r="A994" s="98">
        <v>2140199</v>
      </c>
      <c r="B994" s="98" t="s">
        <v>1559</v>
      </c>
      <c r="C994" s="101">
        <v>654</v>
      </c>
    </row>
    <row r="995" s="22" customFormat="1" ht="20" customHeight="1" spans="1:3">
      <c r="A995" s="98">
        <v>21402</v>
      </c>
      <c r="B995" s="129" t="s">
        <v>1560</v>
      </c>
      <c r="C995" s="101">
        <f>SUM(C996:C1004)</f>
        <v>0</v>
      </c>
    </row>
    <row r="996" s="22" customFormat="1" ht="20" customHeight="1" spans="1:3">
      <c r="A996" s="98">
        <v>2140201</v>
      </c>
      <c r="B996" s="98" t="s">
        <v>818</v>
      </c>
      <c r="C996" s="101"/>
    </row>
    <row r="997" s="22" customFormat="1" ht="20" customHeight="1" spans="1:3">
      <c r="A997" s="98">
        <v>2140202</v>
      </c>
      <c r="B997" s="98" t="s">
        <v>819</v>
      </c>
      <c r="C997" s="101"/>
    </row>
    <row r="998" s="22" customFormat="1" ht="20" customHeight="1" spans="1:3">
      <c r="A998" s="98">
        <v>2140203</v>
      </c>
      <c r="B998" s="98" t="s">
        <v>820</v>
      </c>
      <c r="C998" s="101"/>
    </row>
    <row r="999" s="22" customFormat="1" ht="20" customHeight="1" spans="1:3">
      <c r="A999" s="98">
        <v>2140204</v>
      </c>
      <c r="B999" s="98" t="s">
        <v>1561</v>
      </c>
      <c r="C999" s="101"/>
    </row>
    <row r="1000" s="22" customFormat="1" ht="20" customHeight="1" spans="1:3">
      <c r="A1000" s="98">
        <v>2140205</v>
      </c>
      <c r="B1000" s="98" t="s">
        <v>1562</v>
      </c>
      <c r="C1000" s="101"/>
    </row>
    <row r="1001" s="22" customFormat="1" ht="20" customHeight="1" spans="1:3">
      <c r="A1001" s="98">
        <v>2140206</v>
      </c>
      <c r="B1001" s="98" t="s">
        <v>1563</v>
      </c>
      <c r="C1001" s="101"/>
    </row>
    <row r="1002" s="22" customFormat="1" ht="20" customHeight="1" spans="1:3">
      <c r="A1002" s="98">
        <v>2140207</v>
      </c>
      <c r="B1002" s="98" t="s">
        <v>1564</v>
      </c>
      <c r="C1002" s="101"/>
    </row>
    <row r="1003" s="22" customFormat="1" ht="20" customHeight="1" spans="1:3">
      <c r="A1003" s="98">
        <v>2140208</v>
      </c>
      <c r="B1003" s="98" t="s">
        <v>1565</v>
      </c>
      <c r="C1003" s="101"/>
    </row>
    <row r="1004" s="22" customFormat="1" ht="20" customHeight="1" spans="1:3">
      <c r="A1004" s="98">
        <v>2140299</v>
      </c>
      <c r="B1004" s="98" t="s">
        <v>1566</v>
      </c>
      <c r="C1004" s="101"/>
    </row>
    <row r="1005" s="22" customFormat="1" ht="20" customHeight="1" spans="1:3">
      <c r="A1005" s="98">
        <v>21403</v>
      </c>
      <c r="B1005" s="129" t="s">
        <v>1567</v>
      </c>
      <c r="C1005" s="101">
        <f>SUM(C1006:C1014)</f>
        <v>0</v>
      </c>
    </row>
    <row r="1006" s="22" customFormat="1" ht="20" customHeight="1" spans="1:3">
      <c r="A1006" s="98">
        <v>2140301</v>
      </c>
      <c r="B1006" s="98" t="s">
        <v>818</v>
      </c>
      <c r="C1006" s="101"/>
    </row>
    <row r="1007" s="22" customFormat="1" ht="20" customHeight="1" spans="1:3">
      <c r="A1007" s="98">
        <v>2140302</v>
      </c>
      <c r="B1007" s="98" t="s">
        <v>819</v>
      </c>
      <c r="C1007" s="101"/>
    </row>
    <row r="1008" s="22" customFormat="1" ht="20" customHeight="1" spans="1:3">
      <c r="A1008" s="98">
        <v>2140303</v>
      </c>
      <c r="B1008" s="98" t="s">
        <v>820</v>
      </c>
      <c r="C1008" s="101"/>
    </row>
    <row r="1009" s="22" customFormat="1" ht="20" customHeight="1" spans="1:3">
      <c r="A1009" s="98">
        <v>2140304</v>
      </c>
      <c r="B1009" s="98" t="s">
        <v>1568</v>
      </c>
      <c r="C1009" s="101"/>
    </row>
    <row r="1010" s="22" customFormat="1" ht="20" customHeight="1" spans="1:3">
      <c r="A1010" s="98">
        <v>2140305</v>
      </c>
      <c r="B1010" s="98" t="s">
        <v>1569</v>
      </c>
      <c r="C1010" s="101"/>
    </row>
    <row r="1011" s="22" customFormat="1" ht="20" customHeight="1" spans="1:3">
      <c r="A1011" s="98">
        <v>2140306</v>
      </c>
      <c r="B1011" s="98" t="s">
        <v>1570</v>
      </c>
      <c r="C1011" s="101"/>
    </row>
    <row r="1012" s="22" customFormat="1" ht="20" customHeight="1" spans="1:3">
      <c r="A1012" s="98">
        <v>2140307</v>
      </c>
      <c r="B1012" s="98" t="s">
        <v>1571</v>
      </c>
      <c r="C1012" s="101"/>
    </row>
    <row r="1013" s="22" customFormat="1" ht="20" customHeight="1" spans="1:3">
      <c r="A1013" s="98">
        <v>2140308</v>
      </c>
      <c r="B1013" s="98" t="s">
        <v>1572</v>
      </c>
      <c r="C1013" s="101"/>
    </row>
    <row r="1014" s="22" customFormat="1" ht="20" customHeight="1" spans="1:3">
      <c r="A1014" s="98">
        <v>2140399</v>
      </c>
      <c r="B1014" s="98" t="s">
        <v>1573</v>
      </c>
      <c r="C1014" s="101"/>
    </row>
    <row r="1015" s="22" customFormat="1" ht="20" customHeight="1" spans="1:3">
      <c r="A1015" s="98">
        <v>21405</v>
      </c>
      <c r="B1015" s="129" t="s">
        <v>1574</v>
      </c>
      <c r="C1015" s="101">
        <f>SUM(C1016:C1021)</f>
        <v>0</v>
      </c>
    </row>
    <row r="1016" s="22" customFormat="1" ht="20" customHeight="1" spans="1:3">
      <c r="A1016" s="98">
        <v>2140501</v>
      </c>
      <c r="B1016" s="98" t="s">
        <v>818</v>
      </c>
      <c r="C1016" s="101"/>
    </row>
    <row r="1017" s="22" customFormat="1" ht="20" customHeight="1" spans="1:3">
      <c r="A1017" s="98">
        <v>2140502</v>
      </c>
      <c r="B1017" s="98" t="s">
        <v>819</v>
      </c>
      <c r="C1017" s="101"/>
    </row>
    <row r="1018" s="22" customFormat="1" ht="20" customHeight="1" spans="1:3">
      <c r="A1018" s="98">
        <v>2140503</v>
      </c>
      <c r="B1018" s="98" t="s">
        <v>820</v>
      </c>
      <c r="C1018" s="101"/>
    </row>
    <row r="1019" s="22" customFormat="1" ht="20" customHeight="1" spans="1:3">
      <c r="A1019" s="98">
        <v>2140504</v>
      </c>
      <c r="B1019" s="98" t="s">
        <v>1565</v>
      </c>
      <c r="C1019" s="101"/>
    </row>
    <row r="1020" s="22" customFormat="1" ht="20" customHeight="1" spans="1:3">
      <c r="A1020" s="98">
        <v>2140505</v>
      </c>
      <c r="B1020" s="98" t="s">
        <v>1575</v>
      </c>
      <c r="C1020" s="101"/>
    </row>
    <row r="1021" s="22" customFormat="1" ht="20" customHeight="1" spans="1:3">
      <c r="A1021" s="98">
        <v>2140599</v>
      </c>
      <c r="B1021" s="98" t="s">
        <v>1576</v>
      </c>
      <c r="C1021" s="101"/>
    </row>
    <row r="1022" s="22" customFormat="1" ht="20" customHeight="1" spans="1:3">
      <c r="A1022" s="98">
        <v>21499</v>
      </c>
      <c r="B1022" s="129" t="s">
        <v>1577</v>
      </c>
      <c r="C1022" s="101">
        <f>SUM(C1023:C1024)</f>
        <v>912</v>
      </c>
    </row>
    <row r="1023" s="22" customFormat="1" ht="20" customHeight="1" spans="1:3">
      <c r="A1023" s="98">
        <v>2149901</v>
      </c>
      <c r="B1023" s="98" t="s">
        <v>1578</v>
      </c>
      <c r="C1023" s="101">
        <v>168</v>
      </c>
    </row>
    <row r="1024" s="22" customFormat="1" ht="20" customHeight="1" spans="1:3">
      <c r="A1024" s="98">
        <v>2149999</v>
      </c>
      <c r="B1024" s="98" t="s">
        <v>1579</v>
      </c>
      <c r="C1024" s="101">
        <v>744</v>
      </c>
    </row>
    <row r="1025" s="22" customFormat="1" ht="20" customHeight="1" spans="1:3">
      <c r="A1025" s="98">
        <v>215</v>
      </c>
      <c r="B1025" s="129" t="s">
        <v>1580</v>
      </c>
      <c r="C1025" s="101">
        <f>SUM(C1026,C1036,C1052,C1057,C1068,C1075,C1083)</f>
        <v>1602</v>
      </c>
    </row>
    <row r="1026" s="22" customFormat="1" ht="20" customHeight="1" spans="1:3">
      <c r="A1026" s="98">
        <v>21501</v>
      </c>
      <c r="B1026" s="129" t="s">
        <v>1581</v>
      </c>
      <c r="C1026" s="101">
        <f>SUM(C1027:C1035)</f>
        <v>0</v>
      </c>
    </row>
    <row r="1027" s="22" customFormat="1" ht="20" customHeight="1" spans="1:3">
      <c r="A1027" s="98">
        <v>2150101</v>
      </c>
      <c r="B1027" s="98" t="s">
        <v>818</v>
      </c>
      <c r="C1027" s="101"/>
    </row>
    <row r="1028" s="22" customFormat="1" ht="20" customHeight="1" spans="1:3">
      <c r="A1028" s="98">
        <v>2150102</v>
      </c>
      <c r="B1028" s="98" t="s">
        <v>819</v>
      </c>
      <c r="C1028" s="101"/>
    </row>
    <row r="1029" s="22" customFormat="1" ht="20" customHeight="1" spans="1:3">
      <c r="A1029" s="98">
        <v>2150103</v>
      </c>
      <c r="B1029" s="98" t="s">
        <v>820</v>
      </c>
      <c r="C1029" s="101"/>
    </row>
    <row r="1030" s="22" customFormat="1" ht="20" customHeight="1" spans="1:3">
      <c r="A1030" s="98">
        <v>2150104</v>
      </c>
      <c r="B1030" s="98" t="s">
        <v>1582</v>
      </c>
      <c r="C1030" s="101"/>
    </row>
    <row r="1031" s="22" customFormat="1" ht="20" customHeight="1" spans="1:3">
      <c r="A1031" s="98">
        <v>2150105</v>
      </c>
      <c r="B1031" s="98" t="s">
        <v>1583</v>
      </c>
      <c r="C1031" s="101"/>
    </row>
    <row r="1032" s="22" customFormat="1" ht="20" customHeight="1" spans="1:3">
      <c r="A1032" s="98">
        <v>2150106</v>
      </c>
      <c r="B1032" s="98" t="s">
        <v>1584</v>
      </c>
      <c r="C1032" s="101"/>
    </row>
    <row r="1033" s="22" customFormat="1" ht="20" customHeight="1" spans="1:3">
      <c r="A1033" s="98">
        <v>2150107</v>
      </c>
      <c r="B1033" s="98" t="s">
        <v>1585</v>
      </c>
      <c r="C1033" s="101"/>
    </row>
    <row r="1034" s="22" customFormat="1" ht="20" customHeight="1" spans="1:3">
      <c r="A1034" s="98">
        <v>2150108</v>
      </c>
      <c r="B1034" s="98" t="s">
        <v>1586</v>
      </c>
      <c r="C1034" s="101"/>
    </row>
    <row r="1035" s="22" customFormat="1" ht="20" customHeight="1" spans="1:3">
      <c r="A1035" s="98">
        <v>2150199</v>
      </c>
      <c r="B1035" s="98" t="s">
        <v>1587</v>
      </c>
      <c r="C1035" s="101"/>
    </row>
    <row r="1036" s="22" customFormat="1" ht="20" customHeight="1" spans="1:3">
      <c r="A1036" s="98">
        <v>21502</v>
      </c>
      <c r="B1036" s="129" t="s">
        <v>1588</v>
      </c>
      <c r="C1036" s="101">
        <f>SUM(C1037:C1051)</f>
        <v>450</v>
      </c>
    </row>
    <row r="1037" s="22" customFormat="1" ht="20" customHeight="1" spans="1:3">
      <c r="A1037" s="98">
        <v>2150201</v>
      </c>
      <c r="B1037" s="98" t="s">
        <v>818</v>
      </c>
      <c r="C1037" s="101"/>
    </row>
    <row r="1038" s="22" customFormat="1" ht="20" customHeight="1" spans="1:3">
      <c r="A1038" s="98">
        <v>2150202</v>
      </c>
      <c r="B1038" s="98" t="s">
        <v>819</v>
      </c>
      <c r="C1038" s="101"/>
    </row>
    <row r="1039" s="22" customFormat="1" ht="20" customHeight="1" spans="1:3">
      <c r="A1039" s="98">
        <v>2150203</v>
      </c>
      <c r="B1039" s="98" t="s">
        <v>820</v>
      </c>
      <c r="C1039" s="101"/>
    </row>
    <row r="1040" s="22" customFormat="1" ht="20" customHeight="1" spans="1:3">
      <c r="A1040" s="98">
        <v>2150204</v>
      </c>
      <c r="B1040" s="98" t="s">
        <v>1589</v>
      </c>
      <c r="C1040" s="101"/>
    </row>
    <row r="1041" s="22" customFormat="1" ht="20" customHeight="1" spans="1:3">
      <c r="A1041" s="98">
        <v>2150205</v>
      </c>
      <c r="B1041" s="98" t="s">
        <v>1590</v>
      </c>
      <c r="C1041" s="101"/>
    </row>
    <row r="1042" s="22" customFormat="1" ht="20" customHeight="1" spans="1:3">
      <c r="A1042" s="98">
        <v>2150206</v>
      </c>
      <c r="B1042" s="98" t="s">
        <v>1591</v>
      </c>
      <c r="C1042" s="101"/>
    </row>
    <row r="1043" s="22" customFormat="1" ht="20" customHeight="1" spans="1:3">
      <c r="A1043" s="98">
        <v>2150207</v>
      </c>
      <c r="B1043" s="98" t="s">
        <v>1592</v>
      </c>
      <c r="C1043" s="101"/>
    </row>
    <row r="1044" s="22" customFormat="1" ht="20" customHeight="1" spans="1:3">
      <c r="A1044" s="98">
        <v>2150208</v>
      </c>
      <c r="B1044" s="98" t="s">
        <v>1593</v>
      </c>
      <c r="C1044" s="101"/>
    </row>
    <row r="1045" s="22" customFormat="1" ht="20" customHeight="1" spans="1:3">
      <c r="A1045" s="98">
        <v>2150209</v>
      </c>
      <c r="B1045" s="98" t="s">
        <v>1594</v>
      </c>
      <c r="C1045" s="101"/>
    </row>
    <row r="1046" s="22" customFormat="1" ht="20" customHeight="1" spans="1:3">
      <c r="A1046" s="98">
        <v>2150210</v>
      </c>
      <c r="B1046" s="98" t="s">
        <v>1595</v>
      </c>
      <c r="C1046" s="101"/>
    </row>
    <row r="1047" s="22" customFormat="1" ht="20" customHeight="1" spans="1:3">
      <c r="A1047" s="98">
        <v>2150212</v>
      </c>
      <c r="B1047" s="98" t="s">
        <v>1596</v>
      </c>
      <c r="C1047" s="101"/>
    </row>
    <row r="1048" s="22" customFormat="1" ht="20" customHeight="1" spans="1:3">
      <c r="A1048" s="98">
        <v>2150213</v>
      </c>
      <c r="B1048" s="98" t="s">
        <v>1597</v>
      </c>
      <c r="C1048" s="101"/>
    </row>
    <row r="1049" s="22" customFormat="1" ht="20" customHeight="1" spans="1:3">
      <c r="A1049" s="98">
        <v>2150214</v>
      </c>
      <c r="B1049" s="98" t="s">
        <v>1598</v>
      </c>
      <c r="C1049" s="101"/>
    </row>
    <row r="1050" s="22" customFormat="1" ht="20" customHeight="1" spans="1:3">
      <c r="A1050" s="98">
        <v>2150215</v>
      </c>
      <c r="B1050" s="98" t="s">
        <v>1599</v>
      </c>
      <c r="C1050" s="101"/>
    </row>
    <row r="1051" s="22" customFormat="1" ht="20" customHeight="1" spans="1:3">
      <c r="A1051" s="98">
        <v>2150299</v>
      </c>
      <c r="B1051" s="98" t="s">
        <v>1600</v>
      </c>
      <c r="C1051" s="101">
        <v>450</v>
      </c>
    </row>
    <row r="1052" s="22" customFormat="1" ht="20" customHeight="1" spans="1:3">
      <c r="A1052" s="98">
        <v>21503</v>
      </c>
      <c r="B1052" s="129" t="s">
        <v>1601</v>
      </c>
      <c r="C1052" s="101">
        <f>SUM(C1053:C1056)</f>
        <v>0</v>
      </c>
    </row>
    <row r="1053" s="22" customFormat="1" ht="20" customHeight="1" spans="1:3">
      <c r="A1053" s="98">
        <v>2150301</v>
      </c>
      <c r="B1053" s="98" t="s">
        <v>818</v>
      </c>
      <c r="C1053" s="101"/>
    </row>
    <row r="1054" s="22" customFormat="1" ht="20" customHeight="1" spans="1:3">
      <c r="A1054" s="98">
        <v>2150302</v>
      </c>
      <c r="B1054" s="98" t="s">
        <v>819</v>
      </c>
      <c r="C1054" s="101"/>
    </row>
    <row r="1055" s="22" customFormat="1" ht="20" customHeight="1" spans="1:3">
      <c r="A1055" s="98">
        <v>2150303</v>
      </c>
      <c r="B1055" s="98" t="s">
        <v>820</v>
      </c>
      <c r="C1055" s="101"/>
    </row>
    <row r="1056" s="22" customFormat="1" ht="20" customHeight="1" spans="1:3">
      <c r="A1056" s="98">
        <v>2150399</v>
      </c>
      <c r="B1056" s="98" t="s">
        <v>1602</v>
      </c>
      <c r="C1056" s="101"/>
    </row>
    <row r="1057" s="22" customFormat="1" ht="20" customHeight="1" spans="1:3">
      <c r="A1057" s="98">
        <v>21505</v>
      </c>
      <c r="B1057" s="129" t="s">
        <v>1603</v>
      </c>
      <c r="C1057" s="101">
        <f>SUM(C1058:C1067)</f>
        <v>734</v>
      </c>
    </row>
    <row r="1058" s="22" customFormat="1" ht="20" customHeight="1" spans="1:3">
      <c r="A1058" s="98">
        <v>2150501</v>
      </c>
      <c r="B1058" s="98" t="s">
        <v>818</v>
      </c>
      <c r="C1058" s="101">
        <v>1</v>
      </c>
    </row>
    <row r="1059" s="22" customFormat="1" ht="20" customHeight="1" spans="1:3">
      <c r="A1059" s="98">
        <v>2150502</v>
      </c>
      <c r="B1059" s="98" t="s">
        <v>819</v>
      </c>
      <c r="C1059" s="101">
        <v>118</v>
      </c>
    </row>
    <row r="1060" s="22" customFormat="1" ht="20" customHeight="1" spans="1:3">
      <c r="A1060" s="98">
        <v>2150503</v>
      </c>
      <c r="B1060" s="98" t="s">
        <v>820</v>
      </c>
      <c r="C1060" s="101"/>
    </row>
    <row r="1061" s="22" customFormat="1" ht="20" customHeight="1" spans="1:3">
      <c r="A1061" s="98">
        <v>2150505</v>
      </c>
      <c r="B1061" s="98" t="s">
        <v>1604</v>
      </c>
      <c r="C1061" s="101"/>
    </row>
    <row r="1062" s="22" customFormat="1" ht="20" customHeight="1" spans="1:3">
      <c r="A1062" s="98">
        <v>2150507</v>
      </c>
      <c r="B1062" s="98" t="s">
        <v>1605</v>
      </c>
      <c r="C1062" s="101"/>
    </row>
    <row r="1063" s="22" customFormat="1" ht="20" customHeight="1" spans="1:3">
      <c r="A1063" s="98">
        <v>2150508</v>
      </c>
      <c r="B1063" s="98" t="s">
        <v>1606</v>
      </c>
      <c r="C1063" s="101"/>
    </row>
    <row r="1064" s="22" customFormat="1" ht="20" customHeight="1" spans="1:3">
      <c r="A1064" s="98">
        <v>2150516</v>
      </c>
      <c r="B1064" s="98" t="s">
        <v>1607</v>
      </c>
      <c r="C1064" s="101"/>
    </row>
    <row r="1065" s="22" customFormat="1" ht="20" customHeight="1" spans="1:3">
      <c r="A1065" s="98">
        <v>2150517</v>
      </c>
      <c r="B1065" s="98" t="s">
        <v>1608</v>
      </c>
      <c r="C1065" s="101">
        <v>139</v>
      </c>
    </row>
    <row r="1066" s="22" customFormat="1" ht="20" customHeight="1" spans="1:3">
      <c r="A1066" s="98">
        <v>2150550</v>
      </c>
      <c r="B1066" s="98" t="s">
        <v>827</v>
      </c>
      <c r="C1066" s="101">
        <v>376</v>
      </c>
    </row>
    <row r="1067" s="22" customFormat="1" ht="20" customHeight="1" spans="1:3">
      <c r="A1067" s="98">
        <v>2150599</v>
      </c>
      <c r="B1067" s="98" t="s">
        <v>1609</v>
      </c>
      <c r="C1067" s="101">
        <v>100</v>
      </c>
    </row>
    <row r="1068" s="22" customFormat="1" ht="20" customHeight="1" spans="1:3">
      <c r="A1068" s="98">
        <v>21507</v>
      </c>
      <c r="B1068" s="129" t="s">
        <v>1610</v>
      </c>
      <c r="C1068" s="101">
        <f>SUM(C1069:C1074)</f>
        <v>0</v>
      </c>
    </row>
    <row r="1069" s="22" customFormat="1" ht="20" customHeight="1" spans="1:3">
      <c r="A1069" s="98">
        <v>2150701</v>
      </c>
      <c r="B1069" s="98" t="s">
        <v>818</v>
      </c>
      <c r="C1069" s="101"/>
    </row>
    <row r="1070" s="22" customFormat="1" ht="20" customHeight="1" spans="1:3">
      <c r="A1070" s="98">
        <v>2150702</v>
      </c>
      <c r="B1070" s="98" t="s">
        <v>819</v>
      </c>
      <c r="C1070" s="101"/>
    </row>
    <row r="1071" s="22" customFormat="1" ht="20" customHeight="1" spans="1:3">
      <c r="A1071" s="98">
        <v>2150703</v>
      </c>
      <c r="B1071" s="98" t="s">
        <v>820</v>
      </c>
      <c r="C1071" s="101"/>
    </row>
    <row r="1072" s="22" customFormat="1" ht="20" customHeight="1" spans="1:3">
      <c r="A1072" s="98">
        <v>2150704</v>
      </c>
      <c r="B1072" s="98" t="s">
        <v>1611</v>
      </c>
      <c r="C1072" s="101"/>
    </row>
    <row r="1073" s="22" customFormat="1" ht="20" customHeight="1" spans="1:3">
      <c r="A1073" s="98">
        <v>2150705</v>
      </c>
      <c r="B1073" s="98" t="s">
        <v>1612</v>
      </c>
      <c r="C1073" s="101"/>
    </row>
    <row r="1074" s="22" customFormat="1" ht="20" customHeight="1" spans="1:3">
      <c r="A1074" s="98">
        <v>2150799</v>
      </c>
      <c r="B1074" s="98" t="s">
        <v>1613</v>
      </c>
      <c r="C1074" s="101"/>
    </row>
    <row r="1075" s="22" customFormat="1" ht="20" customHeight="1" spans="1:3">
      <c r="A1075" s="98">
        <v>21508</v>
      </c>
      <c r="B1075" s="129" t="s">
        <v>1614</v>
      </c>
      <c r="C1075" s="101">
        <f>SUM(C1076:C1082)</f>
        <v>86</v>
      </c>
    </row>
    <row r="1076" s="22" customFormat="1" ht="20" customHeight="1" spans="1:3">
      <c r="A1076" s="98">
        <v>2150801</v>
      </c>
      <c r="B1076" s="98" t="s">
        <v>818</v>
      </c>
      <c r="C1076" s="101"/>
    </row>
    <row r="1077" s="22" customFormat="1" ht="20" customHeight="1" spans="1:3">
      <c r="A1077" s="98">
        <v>2150802</v>
      </c>
      <c r="B1077" s="98" t="s">
        <v>819</v>
      </c>
      <c r="C1077" s="101"/>
    </row>
    <row r="1078" s="22" customFormat="1" ht="20" customHeight="1" spans="1:3">
      <c r="A1078" s="98">
        <v>2150803</v>
      </c>
      <c r="B1078" s="98" t="s">
        <v>820</v>
      </c>
      <c r="C1078" s="101"/>
    </row>
    <row r="1079" s="22" customFormat="1" ht="20" customHeight="1" spans="1:3">
      <c r="A1079" s="98">
        <v>2150804</v>
      </c>
      <c r="B1079" s="98" t="s">
        <v>1615</v>
      </c>
      <c r="C1079" s="101"/>
    </row>
    <row r="1080" s="22" customFormat="1" ht="20" customHeight="1" spans="1:3">
      <c r="A1080" s="98">
        <v>2150805</v>
      </c>
      <c r="B1080" s="98" t="s">
        <v>1616</v>
      </c>
      <c r="C1080" s="101">
        <v>70</v>
      </c>
    </row>
    <row r="1081" s="22" customFormat="1" ht="20" customHeight="1" spans="1:3">
      <c r="A1081" s="98">
        <v>2150806</v>
      </c>
      <c r="B1081" s="98" t="s">
        <v>1617</v>
      </c>
      <c r="C1081" s="101"/>
    </row>
    <row r="1082" s="22" customFormat="1" ht="20" customHeight="1" spans="1:3">
      <c r="A1082" s="98">
        <v>2150899</v>
      </c>
      <c r="B1082" s="98" t="s">
        <v>1618</v>
      </c>
      <c r="C1082" s="101">
        <v>16</v>
      </c>
    </row>
    <row r="1083" s="22" customFormat="1" ht="20" customHeight="1" spans="1:3">
      <c r="A1083" s="98">
        <v>21599</v>
      </c>
      <c r="B1083" s="129" t="s">
        <v>1619</v>
      </c>
      <c r="C1083" s="101">
        <f>SUM(C1084:C1088)</f>
        <v>332</v>
      </c>
    </row>
    <row r="1084" s="22" customFormat="1" ht="20" customHeight="1" spans="1:3">
      <c r="A1084" s="98">
        <v>2159901</v>
      </c>
      <c r="B1084" s="98" t="s">
        <v>1620</v>
      </c>
      <c r="C1084" s="101"/>
    </row>
    <row r="1085" s="22" customFormat="1" ht="20" customHeight="1" spans="1:3">
      <c r="A1085" s="98">
        <v>2159904</v>
      </c>
      <c r="B1085" s="98" t="s">
        <v>1621</v>
      </c>
      <c r="C1085" s="101"/>
    </row>
    <row r="1086" s="22" customFormat="1" ht="20" customHeight="1" spans="1:3">
      <c r="A1086" s="98">
        <v>2159905</v>
      </c>
      <c r="B1086" s="98" t="s">
        <v>1622</v>
      </c>
      <c r="C1086" s="101"/>
    </row>
    <row r="1087" s="22" customFormat="1" ht="20" customHeight="1" spans="1:3">
      <c r="A1087" s="98">
        <v>2159906</v>
      </c>
      <c r="B1087" s="98" t="s">
        <v>1623</v>
      </c>
      <c r="C1087" s="101"/>
    </row>
    <row r="1088" s="22" customFormat="1" ht="20" customHeight="1" spans="1:3">
      <c r="A1088" s="98">
        <v>2159999</v>
      </c>
      <c r="B1088" s="98" t="s">
        <v>1624</v>
      </c>
      <c r="C1088" s="101">
        <v>332</v>
      </c>
    </row>
    <row r="1089" s="22" customFormat="1" ht="20" customHeight="1" spans="1:3">
      <c r="A1089" s="98">
        <v>216</v>
      </c>
      <c r="B1089" s="129" t="s">
        <v>1625</v>
      </c>
      <c r="C1089" s="101">
        <f>SUM(C1090,C1100,C1106)</f>
        <v>986</v>
      </c>
    </row>
    <row r="1090" s="22" customFormat="1" ht="20" customHeight="1" spans="1:3">
      <c r="A1090" s="98">
        <v>21602</v>
      </c>
      <c r="B1090" s="129" t="s">
        <v>1626</v>
      </c>
      <c r="C1090" s="101">
        <f>SUM(C1091:C1099)</f>
        <v>792</v>
      </c>
    </row>
    <row r="1091" s="22" customFormat="1" ht="20" customHeight="1" spans="1:3">
      <c r="A1091" s="98">
        <v>2160201</v>
      </c>
      <c r="B1091" s="98" t="s">
        <v>818</v>
      </c>
      <c r="C1091" s="101">
        <v>161</v>
      </c>
    </row>
    <row r="1092" s="22" customFormat="1" ht="20" customHeight="1" spans="1:3">
      <c r="A1092" s="98">
        <v>2160202</v>
      </c>
      <c r="B1092" s="98" t="s">
        <v>819</v>
      </c>
      <c r="C1092" s="101"/>
    </row>
    <row r="1093" s="22" customFormat="1" ht="20" customHeight="1" spans="1:3">
      <c r="A1093" s="98">
        <v>2160203</v>
      </c>
      <c r="B1093" s="98" t="s">
        <v>820</v>
      </c>
      <c r="C1093" s="101"/>
    </row>
    <row r="1094" s="22" customFormat="1" ht="20" customHeight="1" spans="1:3">
      <c r="A1094" s="98">
        <v>2160216</v>
      </c>
      <c r="B1094" s="98" t="s">
        <v>1627</v>
      </c>
      <c r="C1094" s="101"/>
    </row>
    <row r="1095" s="22" customFormat="1" ht="20" customHeight="1" spans="1:3">
      <c r="A1095" s="98">
        <v>2160217</v>
      </c>
      <c r="B1095" s="98" t="s">
        <v>1628</v>
      </c>
      <c r="C1095" s="101"/>
    </row>
    <row r="1096" s="22" customFormat="1" ht="20" customHeight="1" spans="1:3">
      <c r="A1096" s="98">
        <v>2160218</v>
      </c>
      <c r="B1096" s="98" t="s">
        <v>1629</v>
      </c>
      <c r="C1096" s="101"/>
    </row>
    <row r="1097" s="22" customFormat="1" ht="20" customHeight="1" spans="1:3">
      <c r="A1097" s="98">
        <v>2160219</v>
      </c>
      <c r="B1097" s="98" t="s">
        <v>1630</v>
      </c>
      <c r="C1097" s="101"/>
    </row>
    <row r="1098" s="22" customFormat="1" ht="20" customHeight="1" spans="1:3">
      <c r="A1098" s="98">
        <v>2160250</v>
      </c>
      <c r="B1098" s="98" t="s">
        <v>827</v>
      </c>
      <c r="C1098" s="101">
        <v>3</v>
      </c>
    </row>
    <row r="1099" s="22" customFormat="1" ht="20" customHeight="1" spans="1:3">
      <c r="A1099" s="98">
        <v>2160299</v>
      </c>
      <c r="B1099" s="98" t="s">
        <v>1631</v>
      </c>
      <c r="C1099" s="101">
        <v>628</v>
      </c>
    </row>
    <row r="1100" s="22" customFormat="1" ht="20" customHeight="1" spans="1:3">
      <c r="A1100" s="98">
        <v>21606</v>
      </c>
      <c r="B1100" s="129" t="s">
        <v>1632</v>
      </c>
      <c r="C1100" s="101">
        <f>SUM(C1101:C1105)</f>
        <v>7</v>
      </c>
    </row>
    <row r="1101" s="22" customFormat="1" ht="20" customHeight="1" spans="1:3">
      <c r="A1101" s="98">
        <v>2160601</v>
      </c>
      <c r="B1101" s="98" t="s">
        <v>818</v>
      </c>
      <c r="C1101" s="101"/>
    </row>
    <row r="1102" s="22" customFormat="1" ht="20" customHeight="1" spans="1:3">
      <c r="A1102" s="98">
        <v>2160602</v>
      </c>
      <c r="B1102" s="98" t="s">
        <v>819</v>
      </c>
      <c r="C1102" s="101"/>
    </row>
    <row r="1103" s="22" customFormat="1" ht="20" customHeight="1" spans="1:3">
      <c r="A1103" s="98">
        <v>2160603</v>
      </c>
      <c r="B1103" s="98" t="s">
        <v>820</v>
      </c>
      <c r="C1103" s="101"/>
    </row>
    <row r="1104" s="22" customFormat="1" ht="20" customHeight="1" spans="1:3">
      <c r="A1104" s="98">
        <v>2160607</v>
      </c>
      <c r="B1104" s="98" t="s">
        <v>1633</v>
      </c>
      <c r="C1104" s="101"/>
    </row>
    <row r="1105" s="22" customFormat="1" ht="20" customHeight="1" spans="1:3">
      <c r="A1105" s="98">
        <v>2160699</v>
      </c>
      <c r="B1105" s="98" t="s">
        <v>1634</v>
      </c>
      <c r="C1105" s="101">
        <v>7</v>
      </c>
    </row>
    <row r="1106" s="22" customFormat="1" ht="20" customHeight="1" spans="1:3">
      <c r="A1106" s="98">
        <v>21699</v>
      </c>
      <c r="B1106" s="129" t="s">
        <v>1635</v>
      </c>
      <c r="C1106" s="101">
        <f>SUM(C1107:C1108)</f>
        <v>187</v>
      </c>
    </row>
    <row r="1107" s="22" customFormat="1" ht="20" customHeight="1" spans="1:3">
      <c r="A1107" s="98">
        <v>2169901</v>
      </c>
      <c r="B1107" s="98" t="s">
        <v>1636</v>
      </c>
      <c r="C1107" s="101"/>
    </row>
    <row r="1108" s="22" customFormat="1" ht="20" customHeight="1" spans="1:3">
      <c r="A1108" s="98">
        <v>2169999</v>
      </c>
      <c r="B1108" s="98" t="s">
        <v>1637</v>
      </c>
      <c r="C1108" s="101">
        <v>187</v>
      </c>
    </row>
    <row r="1109" s="22" customFormat="1" ht="20" customHeight="1" spans="1:3">
      <c r="A1109" s="98">
        <v>217</v>
      </c>
      <c r="B1109" s="129" t="s">
        <v>1638</v>
      </c>
      <c r="C1109" s="101">
        <f>SUM(C1110,C1117,C1127,C1133,C1136)</f>
        <v>266</v>
      </c>
    </row>
    <row r="1110" s="22" customFormat="1" ht="20" customHeight="1" spans="1:3">
      <c r="A1110" s="98">
        <v>21701</v>
      </c>
      <c r="B1110" s="129" t="s">
        <v>1639</v>
      </c>
      <c r="C1110" s="101">
        <f>SUM(C1111:C1116)</f>
        <v>0</v>
      </c>
    </row>
    <row r="1111" s="22" customFormat="1" ht="20" customHeight="1" spans="1:3">
      <c r="A1111" s="98">
        <v>2170101</v>
      </c>
      <c r="B1111" s="98" t="s">
        <v>818</v>
      </c>
      <c r="C1111" s="101"/>
    </row>
    <row r="1112" s="22" customFormat="1" ht="20" customHeight="1" spans="1:3">
      <c r="A1112" s="98">
        <v>2170102</v>
      </c>
      <c r="B1112" s="98" t="s">
        <v>819</v>
      </c>
      <c r="C1112" s="101"/>
    </row>
    <row r="1113" s="22" customFormat="1" ht="20" customHeight="1" spans="1:3">
      <c r="A1113" s="98">
        <v>2170103</v>
      </c>
      <c r="B1113" s="98" t="s">
        <v>820</v>
      </c>
      <c r="C1113" s="101"/>
    </row>
    <row r="1114" s="22" customFormat="1" ht="20" customHeight="1" spans="1:3">
      <c r="A1114" s="98">
        <v>2170104</v>
      </c>
      <c r="B1114" s="98" t="s">
        <v>1640</v>
      </c>
      <c r="C1114" s="101"/>
    </row>
    <row r="1115" s="22" customFormat="1" ht="20" customHeight="1" spans="1:3">
      <c r="A1115" s="98">
        <v>2170150</v>
      </c>
      <c r="B1115" s="98" t="s">
        <v>827</v>
      </c>
      <c r="C1115" s="101"/>
    </row>
    <row r="1116" s="22" customFormat="1" ht="20" customHeight="1" spans="1:3">
      <c r="A1116" s="98">
        <v>2170199</v>
      </c>
      <c r="B1116" s="98" t="s">
        <v>1641</v>
      </c>
      <c r="C1116" s="101"/>
    </row>
    <row r="1117" s="22" customFormat="1" ht="20" customHeight="1" spans="1:3">
      <c r="A1117" s="98">
        <v>21702</v>
      </c>
      <c r="B1117" s="129" t="s">
        <v>1642</v>
      </c>
      <c r="C1117" s="101">
        <f>SUM(C1118:C1126)</f>
        <v>11</v>
      </c>
    </row>
    <row r="1118" s="22" customFormat="1" ht="20" customHeight="1" spans="1:3">
      <c r="A1118" s="98">
        <v>2170201</v>
      </c>
      <c r="B1118" s="98" t="s">
        <v>1643</v>
      </c>
      <c r="C1118" s="101"/>
    </row>
    <row r="1119" s="22" customFormat="1" ht="20" customHeight="1" spans="1:3">
      <c r="A1119" s="98">
        <v>2170202</v>
      </c>
      <c r="B1119" s="98" t="s">
        <v>1644</v>
      </c>
      <c r="C1119" s="101"/>
    </row>
    <row r="1120" s="22" customFormat="1" ht="20" customHeight="1" spans="1:3">
      <c r="A1120" s="98">
        <v>2170203</v>
      </c>
      <c r="B1120" s="98" t="s">
        <v>1645</v>
      </c>
      <c r="C1120" s="101"/>
    </row>
    <row r="1121" s="22" customFormat="1" ht="20" customHeight="1" spans="1:3">
      <c r="A1121" s="98">
        <v>2170204</v>
      </c>
      <c r="B1121" s="98" t="s">
        <v>1646</v>
      </c>
      <c r="C1121" s="101"/>
    </row>
    <row r="1122" s="22" customFormat="1" ht="20" customHeight="1" spans="1:3">
      <c r="A1122" s="98">
        <v>2170205</v>
      </c>
      <c r="B1122" s="98" t="s">
        <v>1647</v>
      </c>
      <c r="C1122" s="101"/>
    </row>
    <row r="1123" s="22" customFormat="1" ht="20" customHeight="1" spans="1:3">
      <c r="A1123" s="98">
        <v>2170206</v>
      </c>
      <c r="B1123" s="98" t="s">
        <v>1648</v>
      </c>
      <c r="C1123" s="101"/>
    </row>
    <row r="1124" s="22" customFormat="1" ht="20" customHeight="1" spans="1:3">
      <c r="A1124" s="98">
        <v>2170207</v>
      </c>
      <c r="B1124" s="98" t="s">
        <v>1649</v>
      </c>
      <c r="C1124" s="101"/>
    </row>
    <row r="1125" s="22" customFormat="1" ht="20" customHeight="1" spans="1:3">
      <c r="A1125" s="98">
        <v>2170208</v>
      </c>
      <c r="B1125" s="98" t="s">
        <v>1650</v>
      </c>
      <c r="C1125" s="101"/>
    </row>
    <row r="1126" s="22" customFormat="1" ht="20" customHeight="1" spans="1:3">
      <c r="A1126" s="98">
        <v>2170299</v>
      </c>
      <c r="B1126" s="98" t="s">
        <v>1651</v>
      </c>
      <c r="C1126" s="101">
        <v>11</v>
      </c>
    </row>
    <row r="1127" s="22" customFormat="1" ht="20" customHeight="1" spans="1:3">
      <c r="A1127" s="98">
        <v>21703</v>
      </c>
      <c r="B1127" s="129" t="s">
        <v>1652</v>
      </c>
      <c r="C1127" s="101">
        <f>SUM(C1128:C1132)</f>
        <v>55</v>
      </c>
    </row>
    <row r="1128" s="22" customFormat="1" ht="20" customHeight="1" spans="1:3">
      <c r="A1128" s="98">
        <v>2170301</v>
      </c>
      <c r="B1128" s="98" t="s">
        <v>1653</v>
      </c>
      <c r="C1128" s="101"/>
    </row>
    <row r="1129" s="22" customFormat="1" ht="20" customHeight="1" spans="1:3">
      <c r="A1129" s="98">
        <v>2170302</v>
      </c>
      <c r="B1129" s="98" t="s">
        <v>1654</v>
      </c>
      <c r="C1129" s="101"/>
    </row>
    <row r="1130" s="22" customFormat="1" ht="20" customHeight="1" spans="1:3">
      <c r="A1130" s="98">
        <v>2170303</v>
      </c>
      <c r="B1130" s="98" t="s">
        <v>1655</v>
      </c>
      <c r="C1130" s="101"/>
    </row>
    <row r="1131" s="22" customFormat="1" ht="20" customHeight="1" spans="1:3">
      <c r="A1131" s="98">
        <v>2170304</v>
      </c>
      <c r="B1131" s="98" t="s">
        <v>1656</v>
      </c>
      <c r="C1131" s="101"/>
    </row>
    <row r="1132" s="22" customFormat="1" ht="20" customHeight="1" spans="1:3">
      <c r="A1132" s="98">
        <v>2170399</v>
      </c>
      <c r="B1132" s="98" t="s">
        <v>1657</v>
      </c>
      <c r="C1132" s="101">
        <v>55</v>
      </c>
    </row>
    <row r="1133" s="22" customFormat="1" ht="20" customHeight="1" spans="1:3">
      <c r="A1133" s="98">
        <v>21704</v>
      </c>
      <c r="B1133" s="129" t="s">
        <v>1658</v>
      </c>
      <c r="C1133" s="101">
        <f>SUM(C1134:C1135)</f>
        <v>0</v>
      </c>
    </row>
    <row r="1134" s="22" customFormat="1" ht="20" customHeight="1" spans="1:3">
      <c r="A1134" s="98">
        <v>2170401</v>
      </c>
      <c r="B1134" s="98" t="s">
        <v>1659</v>
      </c>
      <c r="C1134" s="101"/>
    </row>
    <row r="1135" s="22" customFormat="1" ht="20" customHeight="1" spans="1:3">
      <c r="A1135" s="98">
        <v>2170499</v>
      </c>
      <c r="B1135" s="98" t="s">
        <v>1660</v>
      </c>
      <c r="C1135" s="101"/>
    </row>
    <row r="1136" s="22" customFormat="1" ht="20" customHeight="1" spans="1:3">
      <c r="A1136" s="98">
        <v>21799</v>
      </c>
      <c r="B1136" s="129" t="s">
        <v>1661</v>
      </c>
      <c r="C1136" s="101">
        <f>SUM(C1137:C1138)</f>
        <v>200</v>
      </c>
    </row>
    <row r="1137" s="22" customFormat="1" ht="20" customHeight="1" spans="1:3">
      <c r="A1137" s="98">
        <v>2179902</v>
      </c>
      <c r="B1137" s="98" t="s">
        <v>1662</v>
      </c>
      <c r="C1137" s="101"/>
    </row>
    <row r="1138" s="22" customFormat="1" ht="20" customHeight="1" spans="1:3">
      <c r="A1138" s="98">
        <v>2179999</v>
      </c>
      <c r="B1138" s="98" t="s">
        <v>1663</v>
      </c>
      <c r="C1138" s="101">
        <v>200</v>
      </c>
    </row>
    <row r="1139" s="22" customFormat="1" ht="20" customHeight="1" spans="1:3">
      <c r="A1139" s="98">
        <v>219</v>
      </c>
      <c r="B1139" s="129" t="s">
        <v>1664</v>
      </c>
      <c r="C1139" s="101">
        <f>SUM(C1140:C1148)</f>
        <v>0</v>
      </c>
    </row>
    <row r="1140" s="22" customFormat="1" ht="20" customHeight="1" spans="1:3">
      <c r="A1140" s="98">
        <v>21901</v>
      </c>
      <c r="B1140" s="129" t="s">
        <v>1665</v>
      </c>
      <c r="C1140" s="101"/>
    </row>
    <row r="1141" s="22" customFormat="1" ht="20" customHeight="1" spans="1:3">
      <c r="A1141" s="98">
        <v>21902</v>
      </c>
      <c r="B1141" s="129" t="s">
        <v>1666</v>
      </c>
      <c r="C1141" s="101"/>
    </row>
    <row r="1142" s="22" customFormat="1" ht="20" customHeight="1" spans="1:3">
      <c r="A1142" s="98">
        <v>21903</v>
      </c>
      <c r="B1142" s="129" t="s">
        <v>1667</v>
      </c>
      <c r="C1142" s="101"/>
    </row>
    <row r="1143" s="22" customFormat="1" ht="20" customHeight="1" spans="1:3">
      <c r="A1143" s="98">
        <v>21904</v>
      </c>
      <c r="B1143" s="129" t="s">
        <v>1668</v>
      </c>
      <c r="C1143" s="101"/>
    </row>
    <row r="1144" s="22" customFormat="1" ht="20" customHeight="1" spans="1:3">
      <c r="A1144" s="98">
        <v>21905</v>
      </c>
      <c r="B1144" s="129" t="s">
        <v>1669</v>
      </c>
      <c r="C1144" s="101"/>
    </row>
    <row r="1145" s="22" customFormat="1" ht="20" customHeight="1" spans="1:3">
      <c r="A1145" s="98">
        <v>21906</v>
      </c>
      <c r="B1145" s="129" t="s">
        <v>1450</v>
      </c>
      <c r="C1145" s="101"/>
    </row>
    <row r="1146" s="22" customFormat="1" ht="20" customHeight="1" spans="1:3">
      <c r="A1146" s="98">
        <v>21907</v>
      </c>
      <c r="B1146" s="129" t="s">
        <v>1670</v>
      </c>
      <c r="C1146" s="101"/>
    </row>
    <row r="1147" s="22" customFormat="1" ht="20" customHeight="1" spans="1:3">
      <c r="A1147" s="98">
        <v>21908</v>
      </c>
      <c r="B1147" s="129" t="s">
        <v>1671</v>
      </c>
      <c r="C1147" s="101"/>
    </row>
    <row r="1148" s="22" customFormat="1" ht="20" customHeight="1" spans="1:3">
      <c r="A1148" s="98">
        <v>21999</v>
      </c>
      <c r="B1148" s="129" t="s">
        <v>1672</v>
      </c>
      <c r="C1148" s="101"/>
    </row>
    <row r="1149" s="22" customFormat="1" ht="20" customHeight="1" spans="1:3">
      <c r="A1149" s="98">
        <v>220</v>
      </c>
      <c r="B1149" s="129" t="s">
        <v>1673</v>
      </c>
      <c r="C1149" s="101">
        <f>SUM(C1150,C1177,C1192)</f>
        <v>3832</v>
      </c>
    </row>
    <row r="1150" s="22" customFormat="1" ht="20" customHeight="1" spans="1:3">
      <c r="A1150" s="98">
        <v>22001</v>
      </c>
      <c r="B1150" s="129" t="s">
        <v>1674</v>
      </c>
      <c r="C1150" s="101">
        <f>SUM(C1151:C1176)</f>
        <v>3601</v>
      </c>
    </row>
    <row r="1151" s="22" customFormat="1" ht="20" customHeight="1" spans="1:3">
      <c r="A1151" s="98">
        <v>2200101</v>
      </c>
      <c r="B1151" s="98" t="s">
        <v>818</v>
      </c>
      <c r="C1151" s="101">
        <v>2148</v>
      </c>
    </row>
    <row r="1152" s="22" customFormat="1" ht="20" customHeight="1" spans="1:3">
      <c r="A1152" s="98">
        <v>2200102</v>
      </c>
      <c r="B1152" s="98" t="s">
        <v>819</v>
      </c>
      <c r="C1152" s="101">
        <v>138</v>
      </c>
    </row>
    <row r="1153" s="22" customFormat="1" ht="20" customHeight="1" spans="1:3">
      <c r="A1153" s="98">
        <v>2200103</v>
      </c>
      <c r="B1153" s="98" t="s">
        <v>820</v>
      </c>
      <c r="C1153" s="101"/>
    </row>
    <row r="1154" s="22" customFormat="1" ht="20" customHeight="1" spans="1:3">
      <c r="A1154" s="98">
        <v>2200104</v>
      </c>
      <c r="B1154" s="98" t="s">
        <v>1675</v>
      </c>
      <c r="C1154" s="101">
        <v>318</v>
      </c>
    </row>
    <row r="1155" s="22" customFormat="1" ht="20" customHeight="1" spans="1:3">
      <c r="A1155" s="98">
        <v>2200106</v>
      </c>
      <c r="B1155" s="98" t="s">
        <v>1676</v>
      </c>
      <c r="C1155" s="101">
        <v>336</v>
      </c>
    </row>
    <row r="1156" s="22" customFormat="1" ht="20" customHeight="1" spans="1:3">
      <c r="A1156" s="98">
        <v>2200107</v>
      </c>
      <c r="B1156" s="98" t="s">
        <v>1677</v>
      </c>
      <c r="C1156" s="101"/>
    </row>
    <row r="1157" s="22" customFormat="1" ht="20" customHeight="1" spans="1:3">
      <c r="A1157" s="98">
        <v>2200108</v>
      </c>
      <c r="B1157" s="98" t="s">
        <v>1678</v>
      </c>
      <c r="C1157" s="101">
        <v>34</v>
      </c>
    </row>
    <row r="1158" s="22" customFormat="1" ht="20" customHeight="1" spans="1:3">
      <c r="A1158" s="98">
        <v>2200109</v>
      </c>
      <c r="B1158" s="98" t="s">
        <v>1679</v>
      </c>
      <c r="C1158" s="101">
        <v>4</v>
      </c>
    </row>
    <row r="1159" s="22" customFormat="1" ht="20" customHeight="1" spans="1:3">
      <c r="A1159" s="98">
        <v>2200112</v>
      </c>
      <c r="B1159" s="98" t="s">
        <v>1680</v>
      </c>
      <c r="C1159" s="101"/>
    </row>
    <row r="1160" s="22" customFormat="1" ht="20" customHeight="1" spans="1:3">
      <c r="A1160" s="98">
        <v>2200113</v>
      </c>
      <c r="B1160" s="98" t="s">
        <v>1681</v>
      </c>
      <c r="C1160" s="101"/>
    </row>
    <row r="1161" s="22" customFormat="1" ht="20" customHeight="1" spans="1:3">
      <c r="A1161" s="98">
        <v>2200114</v>
      </c>
      <c r="B1161" s="98" t="s">
        <v>1682</v>
      </c>
      <c r="C1161" s="101">
        <v>123</v>
      </c>
    </row>
    <row r="1162" s="22" customFormat="1" ht="20" customHeight="1" spans="1:3">
      <c r="A1162" s="98">
        <v>2200115</v>
      </c>
      <c r="B1162" s="98" t="s">
        <v>1683</v>
      </c>
      <c r="C1162" s="101"/>
    </row>
    <row r="1163" s="22" customFormat="1" ht="20" customHeight="1" spans="1:3">
      <c r="A1163" s="98">
        <v>2200116</v>
      </c>
      <c r="B1163" s="98" t="s">
        <v>1684</v>
      </c>
      <c r="C1163" s="101"/>
    </row>
    <row r="1164" s="22" customFormat="1" ht="20" customHeight="1" spans="1:3">
      <c r="A1164" s="98">
        <v>2200119</v>
      </c>
      <c r="B1164" s="98" t="s">
        <v>1685</v>
      </c>
      <c r="C1164" s="101"/>
    </row>
    <row r="1165" s="22" customFormat="1" ht="20" customHeight="1" spans="1:3">
      <c r="A1165" s="98">
        <v>2200120</v>
      </c>
      <c r="B1165" s="98" t="s">
        <v>1686</v>
      </c>
      <c r="C1165" s="101"/>
    </row>
    <row r="1166" s="22" customFormat="1" ht="20" customHeight="1" spans="1:3">
      <c r="A1166" s="98">
        <v>2200121</v>
      </c>
      <c r="B1166" s="98" t="s">
        <v>1687</v>
      </c>
      <c r="C1166" s="101"/>
    </row>
    <row r="1167" s="22" customFormat="1" ht="20" customHeight="1" spans="1:3">
      <c r="A1167" s="98">
        <v>2200122</v>
      </c>
      <c r="B1167" s="98" t="s">
        <v>1688</v>
      </c>
      <c r="C1167" s="101"/>
    </row>
    <row r="1168" s="22" customFormat="1" ht="20" customHeight="1" spans="1:3">
      <c r="A1168" s="98">
        <v>2200123</v>
      </c>
      <c r="B1168" s="98" t="s">
        <v>1689</v>
      </c>
      <c r="C1168" s="101"/>
    </row>
    <row r="1169" s="22" customFormat="1" ht="20" customHeight="1" spans="1:3">
      <c r="A1169" s="98">
        <v>2200124</v>
      </c>
      <c r="B1169" s="98" t="s">
        <v>1690</v>
      </c>
      <c r="C1169" s="101"/>
    </row>
    <row r="1170" s="22" customFormat="1" ht="20" customHeight="1" spans="1:3">
      <c r="A1170" s="98">
        <v>2200125</v>
      </c>
      <c r="B1170" s="98" t="s">
        <v>1691</v>
      </c>
      <c r="C1170" s="101"/>
    </row>
    <row r="1171" s="22" customFormat="1" ht="20" customHeight="1" spans="1:3">
      <c r="A1171" s="98">
        <v>2200126</v>
      </c>
      <c r="B1171" s="98" t="s">
        <v>1692</v>
      </c>
      <c r="C1171" s="101"/>
    </row>
    <row r="1172" s="22" customFormat="1" ht="20" customHeight="1" spans="1:3">
      <c r="A1172" s="98">
        <v>2200127</v>
      </c>
      <c r="B1172" s="98" t="s">
        <v>1693</v>
      </c>
      <c r="C1172" s="101"/>
    </row>
    <row r="1173" s="22" customFormat="1" ht="20" customHeight="1" spans="1:3">
      <c r="A1173" s="98">
        <v>2200128</v>
      </c>
      <c r="B1173" s="98" t="s">
        <v>1694</v>
      </c>
      <c r="C1173" s="101"/>
    </row>
    <row r="1174" s="22" customFormat="1" ht="20" customHeight="1" spans="1:3">
      <c r="A1174" s="98">
        <v>2200129</v>
      </c>
      <c r="B1174" s="98" t="s">
        <v>1695</v>
      </c>
      <c r="C1174" s="101">
        <v>43</v>
      </c>
    </row>
    <row r="1175" s="22" customFormat="1" ht="20" customHeight="1" spans="1:3">
      <c r="A1175" s="98">
        <v>2200150</v>
      </c>
      <c r="B1175" s="98" t="s">
        <v>827</v>
      </c>
      <c r="C1175" s="101">
        <v>249</v>
      </c>
    </row>
    <row r="1176" s="22" customFormat="1" ht="20" customHeight="1" spans="1:3">
      <c r="A1176" s="98">
        <v>2200199</v>
      </c>
      <c r="B1176" s="98" t="s">
        <v>1696</v>
      </c>
      <c r="C1176" s="101">
        <v>208</v>
      </c>
    </row>
    <row r="1177" s="22" customFormat="1" ht="20" customHeight="1" spans="1:3">
      <c r="A1177" s="98">
        <v>22005</v>
      </c>
      <c r="B1177" s="129" t="s">
        <v>1697</v>
      </c>
      <c r="C1177" s="101">
        <f>SUM(C1178:C1191)</f>
        <v>231</v>
      </c>
    </row>
    <row r="1178" s="22" customFormat="1" ht="20" customHeight="1" spans="1:3">
      <c r="A1178" s="98">
        <v>2200501</v>
      </c>
      <c r="B1178" s="98" t="s">
        <v>818</v>
      </c>
      <c r="C1178" s="101">
        <v>39</v>
      </c>
    </row>
    <row r="1179" s="22" customFormat="1" ht="20" customHeight="1" spans="1:3">
      <c r="A1179" s="98">
        <v>2200502</v>
      </c>
      <c r="B1179" s="98" t="s">
        <v>819</v>
      </c>
      <c r="C1179" s="101"/>
    </row>
    <row r="1180" s="22" customFormat="1" ht="20" customHeight="1" spans="1:3">
      <c r="A1180" s="98">
        <v>2200503</v>
      </c>
      <c r="B1180" s="98" t="s">
        <v>820</v>
      </c>
      <c r="C1180" s="101"/>
    </row>
    <row r="1181" s="22" customFormat="1" ht="20" customHeight="1" spans="1:3">
      <c r="A1181" s="98">
        <v>2200504</v>
      </c>
      <c r="B1181" s="98" t="s">
        <v>1698</v>
      </c>
      <c r="C1181" s="101"/>
    </row>
    <row r="1182" s="22" customFormat="1" ht="20" customHeight="1" spans="1:3">
      <c r="A1182" s="98">
        <v>2200506</v>
      </c>
      <c r="B1182" s="98" t="s">
        <v>1699</v>
      </c>
      <c r="C1182" s="101"/>
    </row>
    <row r="1183" s="22" customFormat="1" ht="20" customHeight="1" spans="1:3">
      <c r="A1183" s="98">
        <v>2200507</v>
      </c>
      <c r="B1183" s="98" t="s">
        <v>1700</v>
      </c>
      <c r="C1183" s="101"/>
    </row>
    <row r="1184" s="22" customFormat="1" ht="20" customHeight="1" spans="1:3">
      <c r="A1184" s="98">
        <v>2200508</v>
      </c>
      <c r="B1184" s="98" t="s">
        <v>1701</v>
      </c>
      <c r="C1184" s="101"/>
    </row>
    <row r="1185" s="22" customFormat="1" ht="20" customHeight="1" spans="1:3">
      <c r="A1185" s="98">
        <v>2200509</v>
      </c>
      <c r="B1185" s="98" t="s">
        <v>1702</v>
      </c>
      <c r="C1185" s="101">
        <v>82</v>
      </c>
    </row>
    <row r="1186" s="22" customFormat="1" ht="20" customHeight="1" spans="1:3">
      <c r="A1186" s="98">
        <v>2200510</v>
      </c>
      <c r="B1186" s="98" t="s">
        <v>1703</v>
      </c>
      <c r="C1186" s="101">
        <v>14</v>
      </c>
    </row>
    <row r="1187" s="22" customFormat="1" ht="20" customHeight="1" spans="1:3">
      <c r="A1187" s="98">
        <v>2200511</v>
      </c>
      <c r="B1187" s="98" t="s">
        <v>1704</v>
      </c>
      <c r="C1187" s="101">
        <v>96</v>
      </c>
    </row>
    <row r="1188" s="22" customFormat="1" ht="20" customHeight="1" spans="1:3">
      <c r="A1188" s="98">
        <v>2200512</v>
      </c>
      <c r="B1188" s="98" t="s">
        <v>1705</v>
      </c>
      <c r="C1188" s="101"/>
    </row>
    <row r="1189" s="22" customFormat="1" ht="20" customHeight="1" spans="1:3">
      <c r="A1189" s="98">
        <v>2200513</v>
      </c>
      <c r="B1189" s="98" t="s">
        <v>1706</v>
      </c>
      <c r="C1189" s="101"/>
    </row>
    <row r="1190" s="22" customFormat="1" ht="20" customHeight="1" spans="1:3">
      <c r="A1190" s="98">
        <v>2200514</v>
      </c>
      <c r="B1190" s="98" t="s">
        <v>1707</v>
      </c>
      <c r="C1190" s="101"/>
    </row>
    <row r="1191" s="22" customFormat="1" ht="20" customHeight="1" spans="1:3">
      <c r="A1191" s="98">
        <v>2200599</v>
      </c>
      <c r="B1191" s="98" t="s">
        <v>1708</v>
      </c>
      <c r="C1191" s="101"/>
    </row>
    <row r="1192" s="22" customFormat="1" ht="20" customHeight="1" spans="1:3">
      <c r="A1192" s="98">
        <v>22099</v>
      </c>
      <c r="B1192" s="129" t="s">
        <v>1709</v>
      </c>
      <c r="C1192" s="101">
        <f>C1193</f>
        <v>0</v>
      </c>
    </row>
    <row r="1193" s="22" customFormat="1" ht="20" customHeight="1" spans="1:3">
      <c r="A1193" s="98">
        <v>2209999</v>
      </c>
      <c r="B1193" s="98" t="s">
        <v>1710</v>
      </c>
      <c r="C1193" s="101"/>
    </row>
    <row r="1194" s="22" customFormat="1" ht="20" customHeight="1" spans="1:3">
      <c r="A1194" s="98">
        <v>221</v>
      </c>
      <c r="B1194" s="129" t="s">
        <v>1711</v>
      </c>
      <c r="C1194" s="101">
        <f>SUM(C1195,C1207,C1211)</f>
        <v>6435</v>
      </c>
    </row>
    <row r="1195" s="22" customFormat="1" ht="20" customHeight="1" spans="1:3">
      <c r="A1195" s="98">
        <v>22101</v>
      </c>
      <c r="B1195" s="129" t="s">
        <v>1712</v>
      </c>
      <c r="C1195" s="101">
        <f>SUM(C1196:C1206)</f>
        <v>3438</v>
      </c>
    </row>
    <row r="1196" s="22" customFormat="1" ht="20" customHeight="1" spans="1:3">
      <c r="A1196" s="98">
        <v>2210101</v>
      </c>
      <c r="B1196" s="98" t="s">
        <v>1713</v>
      </c>
      <c r="C1196" s="101">
        <v>135</v>
      </c>
    </row>
    <row r="1197" s="22" customFormat="1" ht="20" customHeight="1" spans="1:3">
      <c r="A1197" s="98">
        <v>2210102</v>
      </c>
      <c r="B1197" s="98" t="s">
        <v>1714</v>
      </c>
      <c r="C1197" s="101"/>
    </row>
    <row r="1198" s="22" customFormat="1" ht="20" customHeight="1" spans="1:3">
      <c r="A1198" s="98">
        <v>2210103</v>
      </c>
      <c r="B1198" s="98" t="s">
        <v>1715</v>
      </c>
      <c r="C1198" s="101">
        <v>1264</v>
      </c>
    </row>
    <row r="1199" s="22" customFormat="1" ht="20" customHeight="1" spans="1:3">
      <c r="A1199" s="98">
        <v>2210104</v>
      </c>
      <c r="B1199" s="98" t="s">
        <v>1716</v>
      </c>
      <c r="C1199" s="101"/>
    </row>
    <row r="1200" s="22" customFormat="1" ht="20" customHeight="1" spans="1:3">
      <c r="A1200" s="98">
        <v>2210105</v>
      </c>
      <c r="B1200" s="98" t="s">
        <v>1717</v>
      </c>
      <c r="C1200" s="101">
        <v>137</v>
      </c>
    </row>
    <row r="1201" s="22" customFormat="1" ht="20" customHeight="1" spans="1:3">
      <c r="A1201" s="98">
        <v>2210106</v>
      </c>
      <c r="B1201" s="98" t="s">
        <v>1718</v>
      </c>
      <c r="C1201" s="101">
        <v>253</v>
      </c>
    </row>
    <row r="1202" s="22" customFormat="1" ht="20" customHeight="1" spans="1:3">
      <c r="A1202" s="98">
        <v>2210107</v>
      </c>
      <c r="B1202" s="98" t="s">
        <v>1719</v>
      </c>
      <c r="C1202" s="101"/>
    </row>
    <row r="1203" s="22" customFormat="1" ht="20" customHeight="1" spans="1:3">
      <c r="A1203" s="98">
        <v>2210108</v>
      </c>
      <c r="B1203" s="98" t="s">
        <v>1720</v>
      </c>
      <c r="C1203" s="101">
        <v>1352</v>
      </c>
    </row>
    <row r="1204" s="22" customFormat="1" ht="20" customHeight="1" spans="1:3">
      <c r="A1204" s="98">
        <v>2210109</v>
      </c>
      <c r="B1204" s="98" t="s">
        <v>1721</v>
      </c>
      <c r="C1204" s="101"/>
    </row>
    <row r="1205" s="22" customFormat="1" ht="20" customHeight="1" spans="1:3">
      <c r="A1205" s="98">
        <v>2210110</v>
      </c>
      <c r="B1205" s="98" t="s">
        <v>1722</v>
      </c>
      <c r="C1205" s="101">
        <v>121</v>
      </c>
    </row>
    <row r="1206" s="22" customFormat="1" ht="20" customHeight="1" spans="1:3">
      <c r="A1206" s="98">
        <v>2210199</v>
      </c>
      <c r="B1206" s="98" t="s">
        <v>1723</v>
      </c>
      <c r="C1206" s="101">
        <v>176</v>
      </c>
    </row>
    <row r="1207" s="22" customFormat="1" ht="20" customHeight="1" spans="1:3">
      <c r="A1207" s="98">
        <v>22102</v>
      </c>
      <c r="B1207" s="129" t="s">
        <v>1724</v>
      </c>
      <c r="C1207" s="101">
        <f>SUM(C1208:C1210)</f>
        <v>2997</v>
      </c>
    </row>
    <row r="1208" s="22" customFormat="1" ht="20" customHeight="1" spans="1:3">
      <c r="A1208" s="98">
        <v>2210201</v>
      </c>
      <c r="B1208" s="98" t="s">
        <v>1725</v>
      </c>
      <c r="C1208" s="101">
        <v>2997</v>
      </c>
    </row>
    <row r="1209" s="22" customFormat="1" ht="20" customHeight="1" spans="1:3">
      <c r="A1209" s="98">
        <v>2210202</v>
      </c>
      <c r="B1209" s="98" t="s">
        <v>1726</v>
      </c>
      <c r="C1209" s="101"/>
    </row>
    <row r="1210" s="22" customFormat="1" ht="20" customHeight="1" spans="1:3">
      <c r="A1210" s="98">
        <v>2210203</v>
      </c>
      <c r="B1210" s="98" t="s">
        <v>1727</v>
      </c>
      <c r="C1210" s="101"/>
    </row>
    <row r="1211" s="22" customFormat="1" ht="20" customHeight="1" spans="1:3">
      <c r="A1211" s="98">
        <v>22103</v>
      </c>
      <c r="B1211" s="129" t="s">
        <v>1728</v>
      </c>
      <c r="C1211" s="101">
        <f>SUM(C1212:C1214)</f>
        <v>0</v>
      </c>
    </row>
    <row r="1212" s="22" customFormat="1" ht="20" customHeight="1" spans="1:3">
      <c r="A1212" s="98">
        <v>2210301</v>
      </c>
      <c r="B1212" s="98" t="s">
        <v>1729</v>
      </c>
      <c r="C1212" s="101"/>
    </row>
    <row r="1213" s="22" customFormat="1" ht="20" customHeight="1" spans="1:3">
      <c r="A1213" s="98">
        <v>2210302</v>
      </c>
      <c r="B1213" s="98" t="s">
        <v>1730</v>
      </c>
      <c r="C1213" s="101"/>
    </row>
    <row r="1214" s="22" customFormat="1" ht="20" customHeight="1" spans="1:3">
      <c r="A1214" s="98">
        <v>2210399</v>
      </c>
      <c r="B1214" s="98" t="s">
        <v>1731</v>
      </c>
      <c r="C1214" s="101"/>
    </row>
    <row r="1215" s="22" customFormat="1" ht="20" customHeight="1" spans="1:3">
      <c r="A1215" s="98">
        <v>222</v>
      </c>
      <c r="B1215" s="129" t="s">
        <v>1732</v>
      </c>
      <c r="C1215" s="101">
        <f>SUM(C1216,C1234,C1241,C1247)</f>
        <v>583</v>
      </c>
    </row>
    <row r="1216" s="22" customFormat="1" ht="20" customHeight="1" spans="1:3">
      <c r="A1216" s="98">
        <v>22201</v>
      </c>
      <c r="B1216" s="129" t="s">
        <v>1733</v>
      </c>
      <c r="C1216" s="101">
        <f>SUM(C1217:C1233)</f>
        <v>525</v>
      </c>
    </row>
    <row r="1217" s="22" customFormat="1" ht="20" customHeight="1" spans="1:3">
      <c r="A1217" s="98">
        <v>2220101</v>
      </c>
      <c r="B1217" s="98" t="s">
        <v>818</v>
      </c>
      <c r="C1217" s="101"/>
    </row>
    <row r="1218" s="22" customFormat="1" ht="20" customHeight="1" spans="1:3">
      <c r="A1218" s="98">
        <v>2220102</v>
      </c>
      <c r="B1218" s="98" t="s">
        <v>819</v>
      </c>
      <c r="C1218" s="101">
        <v>5</v>
      </c>
    </row>
    <row r="1219" s="22" customFormat="1" ht="20" customHeight="1" spans="1:3">
      <c r="A1219" s="98">
        <v>2220103</v>
      </c>
      <c r="B1219" s="98" t="s">
        <v>820</v>
      </c>
      <c r="C1219" s="101"/>
    </row>
    <row r="1220" s="22" customFormat="1" ht="20" customHeight="1" spans="1:3">
      <c r="A1220" s="98">
        <v>2220104</v>
      </c>
      <c r="B1220" s="98" t="s">
        <v>1734</v>
      </c>
      <c r="C1220" s="101"/>
    </row>
    <row r="1221" s="22" customFormat="1" ht="20" customHeight="1" spans="1:3">
      <c r="A1221" s="98">
        <v>2220105</v>
      </c>
      <c r="B1221" s="98" t="s">
        <v>1735</v>
      </c>
      <c r="C1221" s="101"/>
    </row>
    <row r="1222" s="22" customFormat="1" ht="20" customHeight="1" spans="1:3">
      <c r="A1222" s="98">
        <v>2220106</v>
      </c>
      <c r="B1222" s="98" t="s">
        <v>1736</v>
      </c>
      <c r="C1222" s="101"/>
    </row>
    <row r="1223" s="22" customFormat="1" ht="20" customHeight="1" spans="1:3">
      <c r="A1223" s="98">
        <v>2220107</v>
      </c>
      <c r="B1223" s="98" t="s">
        <v>1737</v>
      </c>
      <c r="C1223" s="101"/>
    </row>
    <row r="1224" s="22" customFormat="1" ht="20" customHeight="1" spans="1:3">
      <c r="A1224" s="98">
        <v>2220112</v>
      </c>
      <c r="B1224" s="98" t="s">
        <v>1738</v>
      </c>
      <c r="C1224" s="101"/>
    </row>
    <row r="1225" s="22" customFormat="1" ht="20" customHeight="1" spans="1:3">
      <c r="A1225" s="98">
        <v>2220113</v>
      </c>
      <c r="B1225" s="98" t="s">
        <v>1739</v>
      </c>
      <c r="C1225" s="101"/>
    </row>
    <row r="1226" s="22" customFormat="1" ht="20" customHeight="1" spans="1:3">
      <c r="A1226" s="98">
        <v>2220114</v>
      </c>
      <c r="B1226" s="98" t="s">
        <v>1740</v>
      </c>
      <c r="C1226" s="101"/>
    </row>
    <row r="1227" s="22" customFormat="1" ht="20" customHeight="1" spans="1:3">
      <c r="A1227" s="98">
        <v>2220115</v>
      </c>
      <c r="B1227" s="98" t="s">
        <v>1741</v>
      </c>
      <c r="C1227" s="101"/>
    </row>
    <row r="1228" s="22" customFormat="1" ht="20" customHeight="1" spans="1:3">
      <c r="A1228" s="98">
        <v>2220118</v>
      </c>
      <c r="B1228" s="98" t="s">
        <v>1742</v>
      </c>
      <c r="C1228" s="101"/>
    </row>
    <row r="1229" s="22" customFormat="1" ht="20" customHeight="1" spans="1:3">
      <c r="A1229" s="98">
        <v>2220119</v>
      </c>
      <c r="B1229" s="98" t="s">
        <v>1743</v>
      </c>
      <c r="C1229" s="101"/>
    </row>
    <row r="1230" s="22" customFormat="1" ht="20" customHeight="1" spans="1:3">
      <c r="A1230" s="98">
        <v>2220120</v>
      </c>
      <c r="B1230" s="98" t="s">
        <v>1744</v>
      </c>
      <c r="C1230" s="101"/>
    </row>
    <row r="1231" s="22" customFormat="1" ht="20" customHeight="1" spans="1:3">
      <c r="A1231" s="98">
        <v>2220121</v>
      </c>
      <c r="B1231" s="98" t="s">
        <v>1745</v>
      </c>
      <c r="C1231" s="101">
        <v>110</v>
      </c>
    </row>
    <row r="1232" s="22" customFormat="1" ht="20" customHeight="1" spans="1:3">
      <c r="A1232" s="98">
        <v>2220150</v>
      </c>
      <c r="B1232" s="98" t="s">
        <v>827</v>
      </c>
      <c r="C1232" s="101"/>
    </row>
    <row r="1233" s="22" customFormat="1" ht="20" customHeight="1" spans="1:3">
      <c r="A1233" s="98">
        <v>2220199</v>
      </c>
      <c r="B1233" s="98" t="s">
        <v>1746</v>
      </c>
      <c r="C1233" s="101">
        <v>410</v>
      </c>
    </row>
    <row r="1234" s="22" customFormat="1" ht="20" customHeight="1" spans="1:3">
      <c r="A1234" s="98">
        <v>22203</v>
      </c>
      <c r="B1234" s="129" t="s">
        <v>1747</v>
      </c>
      <c r="C1234" s="101">
        <f>SUM(C1235:C1240)</f>
        <v>0</v>
      </c>
    </row>
    <row r="1235" s="22" customFormat="1" ht="20" customHeight="1" spans="1:3">
      <c r="A1235" s="98">
        <v>2220301</v>
      </c>
      <c r="B1235" s="98" t="s">
        <v>1748</v>
      </c>
      <c r="C1235" s="101"/>
    </row>
    <row r="1236" s="22" customFormat="1" ht="20" customHeight="1" spans="1:3">
      <c r="A1236" s="98">
        <v>2220303</v>
      </c>
      <c r="B1236" s="98" t="s">
        <v>1749</v>
      </c>
      <c r="C1236" s="101"/>
    </row>
    <row r="1237" s="22" customFormat="1" ht="20" customHeight="1" spans="1:3">
      <c r="A1237" s="98">
        <v>2220304</v>
      </c>
      <c r="B1237" s="98" t="s">
        <v>1750</v>
      </c>
      <c r="C1237" s="101"/>
    </row>
    <row r="1238" s="22" customFormat="1" ht="20" customHeight="1" spans="1:3">
      <c r="A1238" s="98">
        <v>2220305</v>
      </c>
      <c r="B1238" s="98" t="s">
        <v>1751</v>
      </c>
      <c r="C1238" s="101"/>
    </row>
    <row r="1239" s="22" customFormat="1" ht="20" customHeight="1" spans="1:3">
      <c r="A1239" s="98">
        <v>2220306</v>
      </c>
      <c r="B1239" s="98" t="s">
        <v>1752</v>
      </c>
      <c r="C1239" s="101"/>
    </row>
    <row r="1240" s="22" customFormat="1" ht="20" customHeight="1" spans="1:3">
      <c r="A1240" s="98">
        <v>2220399</v>
      </c>
      <c r="B1240" s="98" t="s">
        <v>1753</v>
      </c>
      <c r="C1240" s="101"/>
    </row>
    <row r="1241" s="22" customFormat="1" ht="20" customHeight="1" spans="1:3">
      <c r="A1241" s="98">
        <v>22204</v>
      </c>
      <c r="B1241" s="129" t="s">
        <v>1754</v>
      </c>
      <c r="C1241" s="101">
        <f>SUM(C1242:C1246)</f>
        <v>58</v>
      </c>
    </row>
    <row r="1242" s="22" customFormat="1" ht="20" customHeight="1" spans="1:3">
      <c r="A1242" s="98">
        <v>2220401</v>
      </c>
      <c r="B1242" s="98" t="s">
        <v>1755</v>
      </c>
      <c r="C1242" s="101">
        <v>58</v>
      </c>
    </row>
    <row r="1243" s="22" customFormat="1" ht="20" customHeight="1" spans="1:3">
      <c r="A1243" s="98">
        <v>2220402</v>
      </c>
      <c r="B1243" s="98" t="s">
        <v>1756</v>
      </c>
      <c r="C1243" s="101"/>
    </row>
    <row r="1244" s="22" customFormat="1" ht="20" customHeight="1" spans="1:3">
      <c r="A1244" s="98">
        <v>2220403</v>
      </c>
      <c r="B1244" s="98" t="s">
        <v>1757</v>
      </c>
      <c r="C1244" s="101"/>
    </row>
    <row r="1245" s="22" customFormat="1" ht="20" customHeight="1" spans="1:3">
      <c r="A1245" s="98">
        <v>2220404</v>
      </c>
      <c r="B1245" s="98" t="s">
        <v>1758</v>
      </c>
      <c r="C1245" s="101"/>
    </row>
    <row r="1246" s="22" customFormat="1" ht="20" customHeight="1" spans="1:3">
      <c r="A1246" s="98">
        <v>2220499</v>
      </c>
      <c r="B1246" s="98" t="s">
        <v>1759</v>
      </c>
      <c r="C1246" s="101"/>
    </row>
    <row r="1247" s="22" customFormat="1" ht="20" customHeight="1" spans="1:3">
      <c r="A1247" s="98">
        <v>22205</v>
      </c>
      <c r="B1247" s="129" t="s">
        <v>1760</v>
      </c>
      <c r="C1247" s="101">
        <f>SUM(C1248:C1259)</f>
        <v>0</v>
      </c>
    </row>
    <row r="1248" s="22" customFormat="1" ht="20" customHeight="1" spans="1:3">
      <c r="A1248" s="98">
        <v>2220501</v>
      </c>
      <c r="B1248" s="98" t="s">
        <v>1761</v>
      </c>
      <c r="C1248" s="101"/>
    </row>
    <row r="1249" s="22" customFormat="1" ht="20" customHeight="1" spans="1:3">
      <c r="A1249" s="98">
        <v>2220502</v>
      </c>
      <c r="B1249" s="98" t="s">
        <v>1762</v>
      </c>
      <c r="C1249" s="101"/>
    </row>
    <row r="1250" s="22" customFormat="1" ht="20" customHeight="1" spans="1:3">
      <c r="A1250" s="98">
        <v>2220503</v>
      </c>
      <c r="B1250" s="98" t="s">
        <v>1763</v>
      </c>
      <c r="C1250" s="101"/>
    </row>
    <row r="1251" s="22" customFormat="1" ht="20" customHeight="1" spans="1:3">
      <c r="A1251" s="98">
        <v>2220504</v>
      </c>
      <c r="B1251" s="98" t="s">
        <v>1764</v>
      </c>
      <c r="C1251" s="101"/>
    </row>
    <row r="1252" s="22" customFormat="1" ht="20" customHeight="1" spans="1:3">
      <c r="A1252" s="98">
        <v>2220505</v>
      </c>
      <c r="B1252" s="98" t="s">
        <v>1765</v>
      </c>
      <c r="C1252" s="101"/>
    </row>
    <row r="1253" s="22" customFormat="1" ht="20" customHeight="1" spans="1:3">
      <c r="A1253" s="98">
        <v>2220506</v>
      </c>
      <c r="B1253" s="98" t="s">
        <v>1766</v>
      </c>
      <c r="C1253" s="101"/>
    </row>
    <row r="1254" s="22" customFormat="1" ht="20" customHeight="1" spans="1:3">
      <c r="A1254" s="98">
        <v>2220507</v>
      </c>
      <c r="B1254" s="98" t="s">
        <v>1767</v>
      </c>
      <c r="C1254" s="101"/>
    </row>
    <row r="1255" s="22" customFormat="1" ht="20" customHeight="1" spans="1:3">
      <c r="A1255" s="98">
        <v>2220508</v>
      </c>
      <c r="B1255" s="98" t="s">
        <v>1768</v>
      </c>
      <c r="C1255" s="101"/>
    </row>
    <row r="1256" s="22" customFormat="1" ht="20" customHeight="1" spans="1:3">
      <c r="A1256" s="98">
        <v>2220509</v>
      </c>
      <c r="B1256" s="98" t="s">
        <v>1769</v>
      </c>
      <c r="C1256" s="101"/>
    </row>
    <row r="1257" s="22" customFormat="1" ht="20" customHeight="1" spans="1:3">
      <c r="A1257" s="98">
        <v>2220510</v>
      </c>
      <c r="B1257" s="98" t="s">
        <v>1770</v>
      </c>
      <c r="C1257" s="101"/>
    </row>
    <row r="1258" s="22" customFormat="1" ht="20" customHeight="1" spans="1:3">
      <c r="A1258" s="98">
        <v>2220511</v>
      </c>
      <c r="B1258" s="98" t="s">
        <v>1771</v>
      </c>
      <c r="C1258" s="101"/>
    </row>
    <row r="1259" s="22" customFormat="1" ht="20" customHeight="1" spans="1:3">
      <c r="A1259" s="98">
        <v>2220599</v>
      </c>
      <c r="B1259" s="98" t="s">
        <v>1772</v>
      </c>
      <c r="C1259" s="101"/>
    </row>
    <row r="1260" s="22" customFormat="1" ht="20" customHeight="1" spans="1:3">
      <c r="A1260" s="98">
        <v>224</v>
      </c>
      <c r="B1260" s="129" t="s">
        <v>1773</v>
      </c>
      <c r="C1260" s="101">
        <f>SUM(C1261,C1272,C1279,C1287,C1300,C1304,C1308)</f>
        <v>3406</v>
      </c>
    </row>
    <row r="1261" s="22" customFormat="1" ht="20" customHeight="1" spans="1:3">
      <c r="A1261" s="98">
        <v>22401</v>
      </c>
      <c r="B1261" s="129" t="s">
        <v>1774</v>
      </c>
      <c r="C1261" s="101">
        <f>SUM(C1262:C1271)</f>
        <v>1545</v>
      </c>
    </row>
    <row r="1262" s="22" customFormat="1" ht="20" customHeight="1" spans="1:3">
      <c r="A1262" s="98">
        <v>2240101</v>
      </c>
      <c r="B1262" s="98" t="s">
        <v>818</v>
      </c>
      <c r="C1262" s="101">
        <v>436</v>
      </c>
    </row>
    <row r="1263" s="22" customFormat="1" ht="20" customHeight="1" spans="1:3">
      <c r="A1263" s="98">
        <v>2240102</v>
      </c>
      <c r="B1263" s="98" t="s">
        <v>819</v>
      </c>
      <c r="C1263" s="101"/>
    </row>
    <row r="1264" s="22" customFormat="1" ht="20" customHeight="1" spans="1:3">
      <c r="A1264" s="98">
        <v>2240103</v>
      </c>
      <c r="B1264" s="98" t="s">
        <v>820</v>
      </c>
      <c r="C1264" s="101"/>
    </row>
    <row r="1265" s="22" customFormat="1" ht="20" customHeight="1" spans="1:3">
      <c r="A1265" s="98">
        <v>2240104</v>
      </c>
      <c r="B1265" s="98" t="s">
        <v>1775</v>
      </c>
      <c r="C1265" s="101">
        <v>8</v>
      </c>
    </row>
    <row r="1266" s="22" customFormat="1" ht="20" customHeight="1" spans="1:3">
      <c r="A1266" s="98">
        <v>2240105</v>
      </c>
      <c r="B1266" s="98" t="s">
        <v>1776</v>
      </c>
      <c r="C1266" s="101"/>
    </row>
    <row r="1267" s="22" customFormat="1" ht="20" customHeight="1" spans="1:3">
      <c r="A1267" s="98">
        <v>2240106</v>
      </c>
      <c r="B1267" s="98" t="s">
        <v>1777</v>
      </c>
      <c r="C1267" s="101">
        <v>21</v>
      </c>
    </row>
    <row r="1268" s="22" customFormat="1" ht="20" customHeight="1" spans="1:3">
      <c r="A1268" s="98">
        <v>2240108</v>
      </c>
      <c r="B1268" s="98" t="s">
        <v>1778</v>
      </c>
      <c r="C1268" s="101">
        <v>363</v>
      </c>
    </row>
    <row r="1269" s="22" customFormat="1" ht="20" customHeight="1" spans="1:3">
      <c r="A1269" s="98">
        <v>2240109</v>
      </c>
      <c r="B1269" s="98" t="s">
        <v>1779</v>
      </c>
      <c r="C1269" s="101">
        <v>5</v>
      </c>
    </row>
    <row r="1270" s="22" customFormat="1" ht="20" customHeight="1" spans="1:3">
      <c r="A1270" s="98">
        <v>2240150</v>
      </c>
      <c r="B1270" s="98" t="s">
        <v>827</v>
      </c>
      <c r="C1270" s="101"/>
    </row>
    <row r="1271" s="22" customFormat="1" ht="20" customHeight="1" spans="1:3">
      <c r="A1271" s="98">
        <v>2240199</v>
      </c>
      <c r="B1271" s="98" t="s">
        <v>1780</v>
      </c>
      <c r="C1271" s="101">
        <v>712</v>
      </c>
    </row>
    <row r="1272" s="22" customFormat="1" ht="20" customHeight="1" spans="1:3">
      <c r="A1272" s="98">
        <v>22402</v>
      </c>
      <c r="B1272" s="129" t="s">
        <v>1781</v>
      </c>
      <c r="C1272" s="101">
        <f>SUM(C1273:C1278)</f>
        <v>502</v>
      </c>
    </row>
    <row r="1273" s="22" customFormat="1" ht="20" customHeight="1" spans="1:3">
      <c r="A1273" s="98">
        <v>2240201</v>
      </c>
      <c r="B1273" s="98" t="s">
        <v>818</v>
      </c>
      <c r="C1273" s="101"/>
    </row>
    <row r="1274" s="22" customFormat="1" ht="20" customHeight="1" spans="1:3">
      <c r="A1274" s="98">
        <v>2240202</v>
      </c>
      <c r="B1274" s="98" t="s">
        <v>819</v>
      </c>
      <c r="C1274" s="101"/>
    </row>
    <row r="1275" s="22" customFormat="1" ht="20" customHeight="1" spans="1:3">
      <c r="A1275" s="98">
        <v>2240203</v>
      </c>
      <c r="B1275" s="98" t="s">
        <v>820</v>
      </c>
      <c r="C1275" s="101"/>
    </row>
    <row r="1276" s="22" customFormat="1" ht="20" customHeight="1" spans="1:3">
      <c r="A1276" s="98">
        <v>2240204</v>
      </c>
      <c r="B1276" s="98" t="s">
        <v>1782</v>
      </c>
      <c r="C1276" s="101">
        <v>502</v>
      </c>
    </row>
    <row r="1277" s="22" customFormat="1" ht="20" customHeight="1" spans="1:3">
      <c r="A1277" s="98">
        <v>2240250</v>
      </c>
      <c r="B1277" s="98" t="s">
        <v>827</v>
      </c>
      <c r="C1277" s="101"/>
    </row>
    <row r="1278" s="22" customFormat="1" ht="20" customHeight="1" spans="1:3">
      <c r="A1278" s="98">
        <v>2240299</v>
      </c>
      <c r="B1278" s="98" t="s">
        <v>1783</v>
      </c>
      <c r="C1278" s="101"/>
    </row>
    <row r="1279" s="22" customFormat="1" ht="20" customHeight="1" spans="1:3">
      <c r="A1279" s="98">
        <v>22404</v>
      </c>
      <c r="B1279" s="129" t="s">
        <v>1784</v>
      </c>
      <c r="C1279" s="101">
        <f>SUM(C1280:C1286)</f>
        <v>0</v>
      </c>
    </row>
    <row r="1280" s="22" customFormat="1" ht="20" customHeight="1" spans="1:3">
      <c r="A1280" s="98">
        <v>2240401</v>
      </c>
      <c r="B1280" s="98" t="s">
        <v>818</v>
      </c>
      <c r="C1280" s="101"/>
    </row>
    <row r="1281" s="22" customFormat="1" ht="20" customHeight="1" spans="1:3">
      <c r="A1281" s="98">
        <v>2240402</v>
      </c>
      <c r="B1281" s="98" t="s">
        <v>819</v>
      </c>
      <c r="C1281" s="101"/>
    </row>
    <row r="1282" s="22" customFormat="1" ht="20" customHeight="1" spans="1:3">
      <c r="A1282" s="98">
        <v>2240403</v>
      </c>
      <c r="B1282" s="98" t="s">
        <v>820</v>
      </c>
      <c r="C1282" s="101"/>
    </row>
    <row r="1283" s="22" customFormat="1" ht="20" customHeight="1" spans="1:3">
      <c r="A1283" s="98">
        <v>2240404</v>
      </c>
      <c r="B1283" s="98" t="s">
        <v>1785</v>
      </c>
      <c r="C1283" s="101"/>
    </row>
    <row r="1284" s="22" customFormat="1" ht="20" customHeight="1" spans="1:3">
      <c r="A1284" s="98">
        <v>2240405</v>
      </c>
      <c r="B1284" s="98" t="s">
        <v>1786</v>
      </c>
      <c r="C1284" s="101"/>
    </row>
    <row r="1285" s="22" customFormat="1" ht="20" customHeight="1" spans="1:3">
      <c r="A1285" s="98">
        <v>2240450</v>
      </c>
      <c r="B1285" s="98" t="s">
        <v>827</v>
      </c>
      <c r="C1285" s="101"/>
    </row>
    <row r="1286" s="22" customFormat="1" ht="20" customHeight="1" spans="1:3">
      <c r="A1286" s="98">
        <v>2240499</v>
      </c>
      <c r="B1286" s="98" t="s">
        <v>1787</v>
      </c>
      <c r="C1286" s="101"/>
    </row>
    <row r="1287" s="22" customFormat="1" ht="20" customHeight="1" spans="1:3">
      <c r="A1287" s="98">
        <v>22405</v>
      </c>
      <c r="B1287" s="129" t="s">
        <v>1788</v>
      </c>
      <c r="C1287" s="101">
        <f>SUM(C1288:C1299)</f>
        <v>0</v>
      </c>
    </row>
    <row r="1288" s="22" customFormat="1" ht="20" customHeight="1" spans="1:3">
      <c r="A1288" s="98">
        <v>2240501</v>
      </c>
      <c r="B1288" s="98" t="s">
        <v>818</v>
      </c>
      <c r="C1288" s="101"/>
    </row>
    <row r="1289" s="22" customFormat="1" ht="20" customHeight="1" spans="1:3">
      <c r="A1289" s="98">
        <v>2240502</v>
      </c>
      <c r="B1289" s="98" t="s">
        <v>819</v>
      </c>
      <c r="C1289" s="101"/>
    </row>
    <row r="1290" s="22" customFormat="1" ht="20" customHeight="1" spans="1:3">
      <c r="A1290" s="98">
        <v>2240503</v>
      </c>
      <c r="B1290" s="98" t="s">
        <v>820</v>
      </c>
      <c r="C1290" s="101"/>
    </row>
    <row r="1291" s="22" customFormat="1" ht="20" customHeight="1" spans="1:3">
      <c r="A1291" s="98">
        <v>2240504</v>
      </c>
      <c r="B1291" s="98" t="s">
        <v>1789</v>
      </c>
      <c r="C1291" s="101"/>
    </row>
    <row r="1292" s="22" customFormat="1" ht="20" customHeight="1" spans="1:3">
      <c r="A1292" s="98">
        <v>2240505</v>
      </c>
      <c r="B1292" s="98" t="s">
        <v>1790</v>
      </c>
      <c r="C1292" s="101"/>
    </row>
    <row r="1293" s="22" customFormat="1" ht="20" customHeight="1" spans="1:3">
      <c r="A1293" s="98">
        <v>2240506</v>
      </c>
      <c r="B1293" s="98" t="s">
        <v>1791</v>
      </c>
      <c r="C1293" s="101"/>
    </row>
    <row r="1294" s="22" customFormat="1" ht="20" customHeight="1" spans="1:3">
      <c r="A1294" s="98">
        <v>2240507</v>
      </c>
      <c r="B1294" s="98" t="s">
        <v>1792</v>
      </c>
      <c r="C1294" s="101"/>
    </row>
    <row r="1295" s="22" customFormat="1" ht="20" customHeight="1" spans="1:3">
      <c r="A1295" s="98">
        <v>2240508</v>
      </c>
      <c r="B1295" s="98" t="s">
        <v>1793</v>
      </c>
      <c r="C1295" s="101"/>
    </row>
    <row r="1296" s="22" customFormat="1" ht="20" customHeight="1" spans="1:3">
      <c r="A1296" s="98">
        <v>2240509</v>
      </c>
      <c r="B1296" s="98" t="s">
        <v>1794</v>
      </c>
      <c r="C1296" s="101"/>
    </row>
    <row r="1297" s="22" customFormat="1" ht="20" customHeight="1" spans="1:3">
      <c r="A1297" s="98">
        <v>2240510</v>
      </c>
      <c r="B1297" s="98" t="s">
        <v>1795</v>
      </c>
      <c r="C1297" s="101"/>
    </row>
    <row r="1298" s="22" customFormat="1" ht="20" customHeight="1" spans="1:3">
      <c r="A1298" s="98">
        <v>2240550</v>
      </c>
      <c r="B1298" s="98" t="s">
        <v>1796</v>
      </c>
      <c r="C1298" s="101"/>
    </row>
    <row r="1299" s="22" customFormat="1" ht="20" customHeight="1" spans="1:3">
      <c r="A1299" s="98">
        <v>2240599</v>
      </c>
      <c r="B1299" s="98" t="s">
        <v>1797</v>
      </c>
      <c r="C1299" s="101"/>
    </row>
    <row r="1300" s="22" customFormat="1" ht="20" customHeight="1" spans="1:3">
      <c r="A1300" s="98">
        <v>22406</v>
      </c>
      <c r="B1300" s="129" t="s">
        <v>1798</v>
      </c>
      <c r="C1300" s="101">
        <f>SUM(C1301:C1303)</f>
        <v>902</v>
      </c>
    </row>
    <row r="1301" s="22" customFormat="1" ht="20" customHeight="1" spans="1:3">
      <c r="A1301" s="98">
        <v>2240601</v>
      </c>
      <c r="B1301" s="98" t="s">
        <v>1799</v>
      </c>
      <c r="C1301" s="101">
        <v>902</v>
      </c>
    </row>
    <row r="1302" s="22" customFormat="1" ht="20" customHeight="1" spans="1:3">
      <c r="A1302" s="98">
        <v>2240602</v>
      </c>
      <c r="B1302" s="98" t="s">
        <v>1800</v>
      </c>
      <c r="C1302" s="101"/>
    </row>
    <row r="1303" s="22" customFormat="1" ht="20" customHeight="1" spans="1:3">
      <c r="A1303" s="98">
        <v>2240699</v>
      </c>
      <c r="B1303" s="98" t="s">
        <v>1801</v>
      </c>
      <c r="C1303" s="101"/>
    </row>
    <row r="1304" s="22" customFormat="1" ht="20" customHeight="1" spans="1:3">
      <c r="A1304" s="98">
        <v>22407</v>
      </c>
      <c r="B1304" s="129" t="s">
        <v>1802</v>
      </c>
      <c r="C1304" s="101">
        <f>SUM(C1305:C1307)</f>
        <v>343</v>
      </c>
    </row>
    <row r="1305" s="22" customFormat="1" ht="20" customHeight="1" spans="1:3">
      <c r="A1305" s="98">
        <v>2240703</v>
      </c>
      <c r="B1305" s="98" t="s">
        <v>1803</v>
      </c>
      <c r="C1305" s="101">
        <v>216</v>
      </c>
    </row>
    <row r="1306" s="22" customFormat="1" ht="20" customHeight="1" spans="1:3">
      <c r="A1306" s="98">
        <v>2240704</v>
      </c>
      <c r="B1306" s="98" t="s">
        <v>1804</v>
      </c>
      <c r="C1306" s="101">
        <v>39</v>
      </c>
    </row>
    <row r="1307" ht="20" customHeight="1" spans="1:3">
      <c r="A1307" s="98">
        <v>2240799</v>
      </c>
      <c r="B1307" s="98" t="s">
        <v>1805</v>
      </c>
      <c r="C1307" s="101">
        <v>88</v>
      </c>
    </row>
    <row r="1308" ht="20" customHeight="1" spans="1:3">
      <c r="A1308" s="98">
        <v>22499</v>
      </c>
      <c r="B1308" s="129" t="s">
        <v>1806</v>
      </c>
      <c r="C1308" s="101">
        <f t="shared" ref="C1308:C1311" si="1">C1309</f>
        <v>114</v>
      </c>
    </row>
    <row r="1309" ht="20" customHeight="1" spans="1:3">
      <c r="A1309" s="98">
        <v>2249999</v>
      </c>
      <c r="B1309" s="98" t="s">
        <v>1807</v>
      </c>
      <c r="C1309" s="101">
        <v>114</v>
      </c>
    </row>
    <row r="1310" ht="20" customHeight="1" spans="1:3">
      <c r="A1310" s="98">
        <v>229</v>
      </c>
      <c r="B1310" s="129" t="s">
        <v>1808</v>
      </c>
      <c r="C1310" s="101">
        <f t="shared" si="1"/>
        <v>7</v>
      </c>
    </row>
    <row r="1311" ht="20" customHeight="1" spans="1:3">
      <c r="A1311" s="98">
        <v>22999</v>
      </c>
      <c r="B1311" s="129" t="s">
        <v>1809</v>
      </c>
      <c r="C1311" s="101">
        <f t="shared" si="1"/>
        <v>7</v>
      </c>
    </row>
    <row r="1312" ht="20" customHeight="1" spans="1:3">
      <c r="A1312" s="98">
        <v>2299999</v>
      </c>
      <c r="B1312" s="98" t="s">
        <v>1810</v>
      </c>
      <c r="C1312" s="101">
        <v>7</v>
      </c>
    </row>
    <row r="1313" ht="20" customHeight="1" spans="1:3">
      <c r="A1313" s="98">
        <v>232</v>
      </c>
      <c r="B1313" s="129" t="s">
        <v>1811</v>
      </c>
      <c r="C1313" s="101">
        <f>SUM(C1314,C1316,C1321)</f>
        <v>9344</v>
      </c>
    </row>
    <row r="1314" ht="20" customHeight="1" spans="1:3">
      <c r="A1314" s="98">
        <v>23201</v>
      </c>
      <c r="B1314" s="129" t="s">
        <v>1812</v>
      </c>
      <c r="C1314" s="101">
        <f>C1315</f>
        <v>0</v>
      </c>
    </row>
    <row r="1315" ht="20" customHeight="1" spans="1:3">
      <c r="A1315" s="98">
        <v>2320101</v>
      </c>
      <c r="B1315" s="98" t="s">
        <v>1813</v>
      </c>
      <c r="C1315" s="101"/>
    </row>
    <row r="1316" ht="20" customHeight="1" spans="1:3">
      <c r="A1316" s="98">
        <v>23202</v>
      </c>
      <c r="B1316" s="129" t="s">
        <v>1814</v>
      </c>
      <c r="C1316" s="101">
        <f>SUM(C1317:C1320)</f>
        <v>0</v>
      </c>
    </row>
    <row r="1317" ht="20" customHeight="1" spans="1:3">
      <c r="A1317" s="98">
        <v>2320201</v>
      </c>
      <c r="B1317" s="98" t="s">
        <v>1815</v>
      </c>
      <c r="C1317" s="101"/>
    </row>
    <row r="1318" ht="20" customHeight="1" spans="1:3">
      <c r="A1318" s="98">
        <v>2320202</v>
      </c>
      <c r="B1318" s="98" t="s">
        <v>1816</v>
      </c>
      <c r="C1318" s="101"/>
    </row>
    <row r="1319" ht="20" customHeight="1" spans="1:3">
      <c r="A1319" s="98">
        <v>2320203</v>
      </c>
      <c r="B1319" s="98" t="s">
        <v>1817</v>
      </c>
      <c r="C1319" s="101"/>
    </row>
    <row r="1320" ht="20" customHeight="1" spans="1:3">
      <c r="A1320" s="98">
        <v>2320299</v>
      </c>
      <c r="B1320" s="98" t="s">
        <v>1818</v>
      </c>
      <c r="C1320" s="101"/>
    </row>
    <row r="1321" ht="20" customHeight="1" spans="1:3">
      <c r="A1321" s="98">
        <v>23203</v>
      </c>
      <c r="B1321" s="129" t="s">
        <v>1819</v>
      </c>
      <c r="C1321" s="101">
        <f>SUM(C1322:C1325)</f>
        <v>9344</v>
      </c>
    </row>
    <row r="1322" ht="20" customHeight="1" spans="1:3">
      <c r="A1322" s="98">
        <v>2320301</v>
      </c>
      <c r="B1322" s="98" t="s">
        <v>1820</v>
      </c>
      <c r="C1322" s="101">
        <v>9295</v>
      </c>
    </row>
    <row r="1323" ht="20" customHeight="1" spans="1:3">
      <c r="A1323" s="98">
        <v>2320302</v>
      </c>
      <c r="B1323" s="98" t="s">
        <v>1821</v>
      </c>
      <c r="C1323" s="101"/>
    </row>
    <row r="1324" ht="20" customHeight="1" spans="1:3">
      <c r="A1324" s="98">
        <v>2320303</v>
      </c>
      <c r="B1324" s="98" t="s">
        <v>1822</v>
      </c>
      <c r="C1324" s="101">
        <v>49</v>
      </c>
    </row>
    <row r="1325" ht="20" customHeight="1" spans="1:3">
      <c r="A1325" s="98">
        <v>2320399</v>
      </c>
      <c r="B1325" s="98" t="s">
        <v>1823</v>
      </c>
      <c r="C1325" s="101"/>
    </row>
    <row r="1326" ht="20" customHeight="1" spans="1:3">
      <c r="A1326" s="98">
        <v>233</v>
      </c>
      <c r="B1326" s="129" t="s">
        <v>1824</v>
      </c>
      <c r="C1326" s="101">
        <f>C1327+C1329+C1331</f>
        <v>0</v>
      </c>
    </row>
    <row r="1327" ht="20" customHeight="1" spans="1:3">
      <c r="A1327" s="98">
        <v>23301</v>
      </c>
      <c r="B1327" s="129" t="s">
        <v>1825</v>
      </c>
      <c r="C1327" s="101">
        <f t="shared" ref="C1327:C1331" si="2">C1328</f>
        <v>0</v>
      </c>
    </row>
    <row r="1328" ht="20" customHeight="1" spans="1:3">
      <c r="A1328" s="98">
        <v>2330101</v>
      </c>
      <c r="B1328" s="98" t="s">
        <v>1826</v>
      </c>
      <c r="C1328" s="101"/>
    </row>
    <row r="1329" ht="20" customHeight="1" spans="1:3">
      <c r="A1329" s="98">
        <v>23302</v>
      </c>
      <c r="B1329" s="129" t="s">
        <v>1827</v>
      </c>
      <c r="C1329" s="101">
        <f t="shared" si="2"/>
        <v>0</v>
      </c>
    </row>
    <row r="1330" ht="20" customHeight="1" spans="1:3">
      <c r="A1330" s="98">
        <v>2330201</v>
      </c>
      <c r="B1330" s="98" t="s">
        <v>1828</v>
      </c>
      <c r="C1330" s="101"/>
    </row>
    <row r="1331" ht="20" customHeight="1" spans="1:3">
      <c r="A1331" s="105">
        <v>23303</v>
      </c>
      <c r="B1331" s="184" t="s">
        <v>1829</v>
      </c>
      <c r="C1331" s="101">
        <f t="shared" si="2"/>
        <v>0</v>
      </c>
    </row>
    <row r="1332" ht="20" customHeight="1" spans="1:3">
      <c r="A1332" s="98">
        <v>2330301</v>
      </c>
      <c r="B1332" s="185" t="s">
        <v>1830</v>
      </c>
      <c r="C1332" s="101"/>
    </row>
  </sheetData>
  <mergeCells count="2">
    <mergeCell ref="A2:C2"/>
    <mergeCell ref="B3:C3"/>
  </mergeCells>
  <dataValidations count="1">
    <dataValidation type="decimal" operator="between" allowBlank="1" showInputMessage="1" showErrorMessage="1" sqref="C5:C1332">
      <formula1>-99999999999999</formula1>
      <formula2>99999999999999</formula2>
    </dataValidation>
  </dataValidations>
  <pageMargins left="0.751388888888889" right="0.751388888888889" top="1" bottom="1"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4"/>
  <sheetViews>
    <sheetView view="pageBreakPreview" zoomScaleNormal="100" workbookViewId="0">
      <selection activeCell="H14" sqref="H14"/>
    </sheetView>
  </sheetViews>
  <sheetFormatPr defaultColWidth="9.15" defaultRowHeight="14.25" outlineLevelCol="2"/>
  <cols>
    <col min="1" max="1" width="9.15" style="127"/>
    <col min="2" max="2" width="57.5" style="22" customWidth="1"/>
    <col min="3" max="3" width="20.5" style="23" customWidth="1"/>
    <col min="4" max="257" width="9.15" style="22" customWidth="1"/>
    <col min="258" max="16384" width="9.15" style="22"/>
  </cols>
  <sheetData>
    <row r="1" ht="20" customHeight="1" spans="1:1">
      <c r="A1" s="127" t="s">
        <v>13</v>
      </c>
    </row>
    <row r="2" s="22" customFormat="1" ht="30" customHeight="1" spans="1:3">
      <c r="A2" s="128" t="s">
        <v>1831</v>
      </c>
      <c r="B2" s="128"/>
      <c r="C2" s="128"/>
    </row>
    <row r="3" s="22" customFormat="1" ht="20" customHeight="1" spans="1:3">
      <c r="A3" s="127"/>
      <c r="B3" s="26" t="s">
        <v>112</v>
      </c>
      <c r="C3" s="27"/>
    </row>
    <row r="4" s="22" customFormat="1" ht="20" customHeight="1" spans="1:3">
      <c r="A4" s="177" t="s">
        <v>113</v>
      </c>
      <c r="B4" s="178" t="s">
        <v>114</v>
      </c>
      <c r="C4" s="177" t="s">
        <v>815</v>
      </c>
    </row>
    <row r="5" s="22" customFormat="1" ht="20" customHeight="1" spans="1:3">
      <c r="A5" s="180"/>
      <c r="B5" s="181"/>
      <c r="C5" s="180"/>
    </row>
    <row r="6" s="22" customFormat="1" ht="20" customHeight="1" spans="1:3">
      <c r="A6" s="98"/>
      <c r="B6" s="97" t="s">
        <v>815</v>
      </c>
      <c r="C6" s="99">
        <f>C7+C12+C23+C31+C38+C42+C45+C49+C54+C60+C64+C69</f>
        <v>342886</v>
      </c>
    </row>
    <row r="7" s="22" customFormat="1" ht="20" customHeight="1" spans="1:3">
      <c r="A7" s="98">
        <v>501</v>
      </c>
      <c r="B7" s="129" t="s">
        <v>1832</v>
      </c>
      <c r="C7" s="101">
        <f>SUM(C8:C11)</f>
        <v>40121</v>
      </c>
    </row>
    <row r="8" s="22" customFormat="1" ht="20" customHeight="1" spans="1:3">
      <c r="A8" s="98">
        <v>50101</v>
      </c>
      <c r="B8" s="98" t="s">
        <v>1833</v>
      </c>
      <c r="C8" s="101">
        <v>27398</v>
      </c>
    </row>
    <row r="9" s="22" customFormat="1" ht="20" customHeight="1" spans="1:3">
      <c r="A9" s="98">
        <v>50102</v>
      </c>
      <c r="B9" s="98" t="s">
        <v>1834</v>
      </c>
      <c r="C9" s="101">
        <v>7392</v>
      </c>
    </row>
    <row r="10" s="22" customFormat="1" ht="20" customHeight="1" spans="1:3">
      <c r="A10" s="98">
        <v>50103</v>
      </c>
      <c r="B10" s="98" t="s">
        <v>1835</v>
      </c>
      <c r="C10" s="101">
        <v>2522</v>
      </c>
    </row>
    <row r="11" s="22" customFormat="1" ht="20" customHeight="1" spans="1:3">
      <c r="A11" s="98">
        <v>50199</v>
      </c>
      <c r="B11" s="98" t="s">
        <v>1836</v>
      </c>
      <c r="C11" s="101">
        <v>2809</v>
      </c>
    </row>
    <row r="12" s="22" customFormat="1" ht="20" customHeight="1" spans="1:3">
      <c r="A12" s="98">
        <v>502</v>
      </c>
      <c r="B12" s="129" t="s">
        <v>1837</v>
      </c>
      <c r="C12" s="101">
        <f>SUM(C13:C22)</f>
        <v>41483</v>
      </c>
    </row>
    <row r="13" s="22" customFormat="1" ht="20" customHeight="1" spans="1:3">
      <c r="A13" s="98">
        <v>50201</v>
      </c>
      <c r="B13" s="98" t="s">
        <v>1838</v>
      </c>
      <c r="C13" s="101">
        <v>13954</v>
      </c>
    </row>
    <row r="14" s="22" customFormat="1" ht="20" customHeight="1" spans="1:3">
      <c r="A14" s="98">
        <v>50202</v>
      </c>
      <c r="B14" s="98" t="s">
        <v>1839</v>
      </c>
      <c r="C14" s="101">
        <v>568</v>
      </c>
    </row>
    <row r="15" s="22" customFormat="1" ht="20" customHeight="1" spans="1:3">
      <c r="A15" s="98">
        <v>50203</v>
      </c>
      <c r="B15" s="98" t="s">
        <v>1840</v>
      </c>
      <c r="C15" s="101">
        <v>667</v>
      </c>
    </row>
    <row r="16" s="22" customFormat="1" ht="20" customHeight="1" spans="1:3">
      <c r="A16" s="98">
        <v>50204</v>
      </c>
      <c r="B16" s="98" t="s">
        <v>1841</v>
      </c>
      <c r="C16" s="101">
        <v>364</v>
      </c>
    </row>
    <row r="17" s="22" customFormat="1" ht="20" customHeight="1" spans="1:3">
      <c r="A17" s="98">
        <v>50205</v>
      </c>
      <c r="B17" s="98" t="s">
        <v>1842</v>
      </c>
      <c r="C17" s="101">
        <v>12160</v>
      </c>
    </row>
    <row r="18" s="22" customFormat="1" ht="20" customHeight="1" spans="1:3">
      <c r="A18" s="98">
        <v>50206</v>
      </c>
      <c r="B18" s="98" t="s">
        <v>1843</v>
      </c>
      <c r="C18" s="101">
        <v>457</v>
      </c>
    </row>
    <row r="19" s="22" customFormat="1" ht="20" customHeight="1" spans="1:3">
      <c r="A19" s="98">
        <v>50207</v>
      </c>
      <c r="B19" s="98" t="s">
        <v>1844</v>
      </c>
      <c r="C19" s="101">
        <v>14</v>
      </c>
    </row>
    <row r="20" s="22" customFormat="1" ht="20" customHeight="1" spans="1:3">
      <c r="A20" s="98">
        <v>50208</v>
      </c>
      <c r="B20" s="98" t="s">
        <v>1845</v>
      </c>
      <c r="C20" s="101">
        <v>402</v>
      </c>
    </row>
    <row r="21" s="22" customFormat="1" ht="20" customHeight="1" spans="1:3">
      <c r="A21" s="98">
        <v>50209</v>
      </c>
      <c r="B21" s="98" t="s">
        <v>1846</v>
      </c>
      <c r="C21" s="101">
        <v>1542</v>
      </c>
    </row>
    <row r="22" s="22" customFormat="1" ht="20" customHeight="1" spans="1:3">
      <c r="A22" s="98">
        <v>50299</v>
      </c>
      <c r="B22" s="98" t="s">
        <v>1847</v>
      </c>
      <c r="C22" s="101">
        <v>11355</v>
      </c>
    </row>
    <row r="23" s="22" customFormat="1" ht="20" customHeight="1" spans="1:3">
      <c r="A23" s="98">
        <v>503</v>
      </c>
      <c r="B23" s="129" t="s">
        <v>1848</v>
      </c>
      <c r="C23" s="101">
        <f>SUM(C24:C30)</f>
        <v>58566</v>
      </c>
    </row>
    <row r="24" s="22" customFormat="1" ht="20" customHeight="1" spans="1:3">
      <c r="A24" s="98">
        <v>50301</v>
      </c>
      <c r="B24" s="98" t="s">
        <v>1849</v>
      </c>
      <c r="C24" s="101">
        <v>835</v>
      </c>
    </row>
    <row r="25" s="22" customFormat="1" ht="20" customHeight="1" spans="1:3">
      <c r="A25" s="98">
        <v>50302</v>
      </c>
      <c r="B25" s="98" t="s">
        <v>1850</v>
      </c>
      <c r="C25" s="101">
        <v>47837</v>
      </c>
    </row>
    <row r="26" s="22" customFormat="1" ht="20" customHeight="1" spans="1:3">
      <c r="A26" s="98">
        <v>50303</v>
      </c>
      <c r="B26" s="98" t="s">
        <v>1851</v>
      </c>
      <c r="C26" s="101">
        <v>24</v>
      </c>
    </row>
    <row r="27" s="22" customFormat="1" ht="20" customHeight="1" spans="1:3">
      <c r="A27" s="98">
        <v>50305</v>
      </c>
      <c r="B27" s="98" t="s">
        <v>1852</v>
      </c>
      <c r="C27" s="101">
        <v>31</v>
      </c>
    </row>
    <row r="28" s="22" customFormat="1" ht="20" customHeight="1" spans="1:3">
      <c r="A28" s="98">
        <v>50306</v>
      </c>
      <c r="B28" s="98" t="s">
        <v>1853</v>
      </c>
      <c r="C28" s="101">
        <v>2434</v>
      </c>
    </row>
    <row r="29" s="22" customFormat="1" ht="20" customHeight="1" spans="1:3">
      <c r="A29" s="98">
        <v>50307</v>
      </c>
      <c r="B29" s="98" t="s">
        <v>1854</v>
      </c>
      <c r="C29" s="101">
        <v>531</v>
      </c>
    </row>
    <row r="30" s="22" customFormat="1" ht="20" customHeight="1" spans="1:3">
      <c r="A30" s="98">
        <v>50399</v>
      </c>
      <c r="B30" s="98" t="s">
        <v>1855</v>
      </c>
      <c r="C30" s="101">
        <v>6874</v>
      </c>
    </row>
    <row r="31" s="22" customFormat="1" ht="20" customHeight="1" spans="1:3">
      <c r="A31" s="98">
        <v>504</v>
      </c>
      <c r="B31" s="129" t="s">
        <v>1856</v>
      </c>
      <c r="C31" s="101">
        <f>SUM(C32:C37)</f>
        <v>5216</v>
      </c>
    </row>
    <row r="32" s="22" customFormat="1" ht="20" customHeight="1" spans="1:3">
      <c r="A32" s="98">
        <v>50401</v>
      </c>
      <c r="B32" s="98" t="s">
        <v>1849</v>
      </c>
      <c r="C32" s="101"/>
    </row>
    <row r="33" s="22" customFormat="1" ht="20" customHeight="1" spans="1:3">
      <c r="A33" s="98">
        <v>50402</v>
      </c>
      <c r="B33" s="98" t="s">
        <v>1850</v>
      </c>
      <c r="C33" s="101">
        <v>4049</v>
      </c>
    </row>
    <row r="34" s="22" customFormat="1" ht="20" customHeight="1" spans="1:3">
      <c r="A34" s="98">
        <v>50403</v>
      </c>
      <c r="B34" s="98" t="s">
        <v>1851</v>
      </c>
      <c r="C34" s="101"/>
    </row>
    <row r="35" s="22" customFormat="1" ht="20" customHeight="1" spans="1:3">
      <c r="A35" s="98">
        <v>50404</v>
      </c>
      <c r="B35" s="98" t="s">
        <v>1853</v>
      </c>
      <c r="C35" s="101">
        <v>75</v>
      </c>
    </row>
    <row r="36" s="22" customFormat="1" ht="20" customHeight="1" spans="1:3">
      <c r="A36" s="98">
        <v>50405</v>
      </c>
      <c r="B36" s="98" t="s">
        <v>1854</v>
      </c>
      <c r="C36" s="101">
        <v>160</v>
      </c>
    </row>
    <row r="37" s="22" customFormat="1" ht="20" customHeight="1" spans="1:3">
      <c r="A37" s="98">
        <v>50499</v>
      </c>
      <c r="B37" s="98" t="s">
        <v>1855</v>
      </c>
      <c r="C37" s="101">
        <v>932</v>
      </c>
    </row>
    <row r="38" s="22" customFormat="1" ht="20" customHeight="1" spans="1:3">
      <c r="A38" s="98">
        <v>505</v>
      </c>
      <c r="B38" s="129" t="s">
        <v>1857</v>
      </c>
      <c r="C38" s="101">
        <f>SUM(C39:C41)</f>
        <v>85891</v>
      </c>
    </row>
    <row r="39" s="22" customFormat="1" ht="20" customHeight="1" spans="1:3">
      <c r="A39" s="98">
        <v>50501</v>
      </c>
      <c r="B39" s="98" t="s">
        <v>1858</v>
      </c>
      <c r="C39" s="101">
        <v>62819</v>
      </c>
    </row>
    <row r="40" s="22" customFormat="1" ht="20" customHeight="1" spans="1:3">
      <c r="A40" s="98">
        <v>50502</v>
      </c>
      <c r="B40" s="98" t="s">
        <v>1859</v>
      </c>
      <c r="C40" s="101">
        <v>18971</v>
      </c>
    </row>
    <row r="41" s="22" customFormat="1" ht="20" customHeight="1" spans="1:3">
      <c r="A41" s="98">
        <v>50599</v>
      </c>
      <c r="B41" s="98" t="s">
        <v>1860</v>
      </c>
      <c r="C41" s="101">
        <v>4101</v>
      </c>
    </row>
    <row r="42" s="22" customFormat="1" ht="20" customHeight="1" spans="1:3">
      <c r="A42" s="98">
        <v>506</v>
      </c>
      <c r="B42" s="129" t="s">
        <v>1861</v>
      </c>
      <c r="C42" s="101">
        <f>SUM(C43:C44)</f>
        <v>5539</v>
      </c>
    </row>
    <row r="43" s="22" customFormat="1" ht="20" customHeight="1" spans="1:3">
      <c r="A43" s="98">
        <v>50601</v>
      </c>
      <c r="B43" s="98" t="s">
        <v>1862</v>
      </c>
      <c r="C43" s="101">
        <v>5270</v>
      </c>
    </row>
    <row r="44" s="22" customFormat="1" ht="20" customHeight="1" spans="1:3">
      <c r="A44" s="98">
        <v>50602</v>
      </c>
      <c r="B44" s="98" t="s">
        <v>1863</v>
      </c>
      <c r="C44" s="101">
        <v>269</v>
      </c>
    </row>
    <row r="45" s="22" customFormat="1" ht="20" customHeight="1" spans="1:3">
      <c r="A45" s="98">
        <v>507</v>
      </c>
      <c r="B45" s="129" t="s">
        <v>1864</v>
      </c>
      <c r="C45" s="101">
        <f>SUM(C46:C48)</f>
        <v>14962</v>
      </c>
    </row>
    <row r="46" s="22" customFormat="1" ht="20" customHeight="1" spans="1:3">
      <c r="A46" s="98">
        <v>50701</v>
      </c>
      <c r="B46" s="98" t="s">
        <v>1865</v>
      </c>
      <c r="C46" s="101">
        <v>34</v>
      </c>
    </row>
    <row r="47" s="22" customFormat="1" ht="20" customHeight="1" spans="1:3">
      <c r="A47" s="98">
        <v>50702</v>
      </c>
      <c r="B47" s="98" t="s">
        <v>1866</v>
      </c>
      <c r="C47" s="101">
        <v>83</v>
      </c>
    </row>
    <row r="48" s="22" customFormat="1" ht="20" customHeight="1" spans="1:3">
      <c r="A48" s="98">
        <v>50799</v>
      </c>
      <c r="B48" s="98" t="s">
        <v>1867</v>
      </c>
      <c r="C48" s="101">
        <v>14845</v>
      </c>
    </row>
    <row r="49" s="22" customFormat="1" ht="20" customHeight="1" spans="1:3">
      <c r="A49" s="98">
        <v>508</v>
      </c>
      <c r="B49" s="129" t="s">
        <v>1868</v>
      </c>
      <c r="C49" s="101">
        <f>SUM(C50:C53)</f>
        <v>0</v>
      </c>
    </row>
    <row r="50" s="22" customFormat="1" ht="20" customHeight="1" spans="1:3">
      <c r="A50" s="98">
        <v>50803</v>
      </c>
      <c r="B50" s="98" t="s">
        <v>1869</v>
      </c>
      <c r="C50" s="101"/>
    </row>
    <row r="51" s="22" customFormat="1" ht="20" customHeight="1" spans="1:3">
      <c r="A51" s="98">
        <v>50804</v>
      </c>
      <c r="B51" s="98" t="s">
        <v>1870</v>
      </c>
      <c r="C51" s="101"/>
    </row>
    <row r="52" s="22" customFormat="1" ht="20" customHeight="1" spans="1:3">
      <c r="A52" s="98">
        <v>50805</v>
      </c>
      <c r="B52" s="98" t="s">
        <v>1871</v>
      </c>
      <c r="C52" s="101"/>
    </row>
    <row r="53" s="22" customFormat="1" ht="20" customHeight="1" spans="1:3">
      <c r="A53" s="98">
        <v>50899</v>
      </c>
      <c r="B53" s="98" t="s">
        <v>1872</v>
      </c>
      <c r="C53" s="101"/>
    </row>
    <row r="54" s="22" customFormat="1" ht="20" customHeight="1" spans="1:3">
      <c r="A54" s="98">
        <v>509</v>
      </c>
      <c r="B54" s="129" t="s">
        <v>1873</v>
      </c>
      <c r="C54" s="101">
        <f>SUM(C55:C59)</f>
        <v>37690</v>
      </c>
    </row>
    <row r="55" s="22" customFormat="1" ht="20" customHeight="1" spans="1:3">
      <c r="A55" s="98">
        <v>50901</v>
      </c>
      <c r="B55" s="98" t="s">
        <v>1874</v>
      </c>
      <c r="C55" s="101">
        <v>18749</v>
      </c>
    </row>
    <row r="56" s="22" customFormat="1" ht="20" customHeight="1" spans="1:3">
      <c r="A56" s="98">
        <v>50902</v>
      </c>
      <c r="B56" s="98" t="s">
        <v>1875</v>
      </c>
      <c r="C56" s="101">
        <v>2162</v>
      </c>
    </row>
    <row r="57" s="22" customFormat="1" ht="20" customHeight="1" spans="1:3">
      <c r="A57" s="98">
        <v>50903</v>
      </c>
      <c r="B57" s="98" t="s">
        <v>1876</v>
      </c>
      <c r="C57" s="101">
        <v>5492</v>
      </c>
    </row>
    <row r="58" s="22" customFormat="1" ht="20" customHeight="1" spans="1:3">
      <c r="A58" s="98">
        <v>50905</v>
      </c>
      <c r="B58" s="98" t="s">
        <v>1877</v>
      </c>
      <c r="C58" s="101">
        <v>834</v>
      </c>
    </row>
    <row r="59" s="22" customFormat="1" ht="20" customHeight="1" spans="1:3">
      <c r="A59" s="98">
        <v>50999</v>
      </c>
      <c r="B59" s="98" t="s">
        <v>1878</v>
      </c>
      <c r="C59" s="101">
        <v>10453</v>
      </c>
    </row>
    <row r="60" s="22" customFormat="1" ht="20" customHeight="1" spans="1:3">
      <c r="A60" s="98">
        <v>510</v>
      </c>
      <c r="B60" s="129" t="s">
        <v>1879</v>
      </c>
      <c r="C60" s="101">
        <f>SUM(C61:C63)</f>
        <v>25574</v>
      </c>
    </row>
    <row r="61" s="22" customFormat="1" ht="20" customHeight="1" spans="1:3">
      <c r="A61" s="98">
        <v>51002</v>
      </c>
      <c r="B61" s="98" t="s">
        <v>1880</v>
      </c>
      <c r="C61" s="101">
        <v>25574</v>
      </c>
    </row>
    <row r="62" s="22" customFormat="1" ht="20" customHeight="1" spans="1:3">
      <c r="A62" s="98">
        <v>51003</v>
      </c>
      <c r="B62" s="98" t="s">
        <v>1210</v>
      </c>
      <c r="C62" s="101"/>
    </row>
    <row r="63" s="22" customFormat="1" ht="20" customHeight="1" spans="1:3">
      <c r="A63" s="98">
        <v>51004</v>
      </c>
      <c r="B63" s="98" t="s">
        <v>1881</v>
      </c>
      <c r="C63" s="101"/>
    </row>
    <row r="64" s="22" customFormat="1" ht="20" customHeight="1" spans="1:3">
      <c r="A64" s="98">
        <v>511</v>
      </c>
      <c r="B64" s="129" t="s">
        <v>1882</v>
      </c>
      <c r="C64" s="101">
        <f>SUM(C65:C68)</f>
        <v>9344</v>
      </c>
    </row>
    <row r="65" s="22" customFormat="1" ht="20" customHeight="1" spans="1:3">
      <c r="A65" s="98">
        <v>51101</v>
      </c>
      <c r="B65" s="98" t="s">
        <v>1883</v>
      </c>
      <c r="C65" s="101">
        <v>9295</v>
      </c>
    </row>
    <row r="66" s="22" customFormat="1" ht="20" customHeight="1" spans="1:3">
      <c r="A66" s="98">
        <v>51102</v>
      </c>
      <c r="B66" s="98" t="s">
        <v>1884</v>
      </c>
      <c r="C66" s="101">
        <v>49</v>
      </c>
    </row>
    <row r="67" s="22" customFormat="1" ht="20" customHeight="1" spans="1:3">
      <c r="A67" s="98">
        <v>51103</v>
      </c>
      <c r="B67" s="98" t="s">
        <v>1885</v>
      </c>
      <c r="C67" s="101"/>
    </row>
    <row r="68" s="22" customFormat="1" ht="20" customHeight="1" spans="1:3">
      <c r="A68" s="98">
        <v>51104</v>
      </c>
      <c r="B68" s="98" t="s">
        <v>1886</v>
      </c>
      <c r="C68" s="101"/>
    </row>
    <row r="69" s="22" customFormat="1" ht="20" customHeight="1" spans="1:3">
      <c r="A69" s="98">
        <v>599</v>
      </c>
      <c r="B69" s="129" t="s">
        <v>1887</v>
      </c>
      <c r="C69" s="101">
        <f>SUM(C70:C74)</f>
        <v>18500</v>
      </c>
    </row>
    <row r="70" s="22" customFormat="1" ht="20" customHeight="1" spans="1:3">
      <c r="A70" s="98">
        <v>59907</v>
      </c>
      <c r="B70" s="98" t="s">
        <v>1888</v>
      </c>
      <c r="C70" s="101"/>
    </row>
    <row r="71" s="22" customFormat="1" ht="20" customHeight="1" spans="1:3">
      <c r="A71" s="98">
        <v>59908</v>
      </c>
      <c r="B71" s="98" t="s">
        <v>1889</v>
      </c>
      <c r="C71" s="101"/>
    </row>
    <row r="72" s="22" customFormat="1" ht="20" customHeight="1" spans="1:3">
      <c r="A72" s="98">
        <v>59909</v>
      </c>
      <c r="B72" s="98" t="s">
        <v>1890</v>
      </c>
      <c r="C72" s="101"/>
    </row>
    <row r="73" s="22" customFormat="1" ht="15.55" customHeight="1" spans="1:3">
      <c r="A73" s="98">
        <v>59910</v>
      </c>
      <c r="B73" s="98" t="s">
        <v>1891</v>
      </c>
      <c r="C73" s="101"/>
    </row>
    <row r="74" spans="1:3">
      <c r="A74" s="98">
        <v>59999</v>
      </c>
      <c r="B74" s="98" t="s">
        <v>1672</v>
      </c>
      <c r="C74" s="101">
        <v>18500</v>
      </c>
    </row>
  </sheetData>
  <mergeCells count="5">
    <mergeCell ref="A2:C2"/>
    <mergeCell ref="B3:C3"/>
    <mergeCell ref="A4:A5"/>
    <mergeCell ref="B4:B5"/>
    <mergeCell ref="C4:C5"/>
  </mergeCells>
  <dataValidations count="1">
    <dataValidation type="decimal" operator="between" allowBlank="1" showInputMessage="1" showErrorMessage="1" sqref="C6:C74">
      <formula1>-99999999999999</formula1>
      <formula2>99999999999999</formula2>
    </dataValidation>
  </dataValidations>
  <pageMargins left="0.751388888888889" right="0.751388888888889" top="1" bottom="1"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2"/>
  <sheetViews>
    <sheetView view="pageBreakPreview" zoomScaleNormal="100" workbookViewId="0">
      <selection activeCell="C5" sqref="C5"/>
    </sheetView>
  </sheetViews>
  <sheetFormatPr defaultColWidth="9.15" defaultRowHeight="14.25" outlineLevelCol="2"/>
  <cols>
    <col min="1" max="1" width="9.15" style="22"/>
    <col min="2" max="2" width="63" style="22" customWidth="1"/>
    <col min="3" max="3" width="14.375" style="23" customWidth="1"/>
    <col min="4" max="257" width="9.15" style="22" customWidth="1"/>
    <col min="258" max="16384" width="9.15" style="22"/>
  </cols>
  <sheetData>
    <row r="1" s="22" customFormat="1" ht="20" customHeight="1" spans="1:3">
      <c r="A1" s="22" t="s">
        <v>15</v>
      </c>
      <c r="C1" s="23"/>
    </row>
    <row r="2" s="22" customFormat="1" ht="30" customHeight="1" spans="1:3">
      <c r="A2" s="128" t="s">
        <v>16</v>
      </c>
      <c r="B2" s="128"/>
      <c r="C2" s="128"/>
    </row>
    <row r="3" s="22" customFormat="1" ht="20" customHeight="1" spans="2:3">
      <c r="B3" s="26" t="s">
        <v>112</v>
      </c>
      <c r="C3" s="27"/>
    </row>
    <row r="4" s="22" customFormat="1" ht="20" customHeight="1" spans="1:3">
      <c r="A4" s="97" t="s">
        <v>113</v>
      </c>
      <c r="B4" s="97" t="s">
        <v>114</v>
      </c>
      <c r="C4" s="97" t="s">
        <v>115</v>
      </c>
    </row>
    <row r="5" ht="20" customHeight="1" spans="1:3">
      <c r="A5" s="98"/>
      <c r="B5" s="97" t="s">
        <v>815</v>
      </c>
      <c r="C5" s="99">
        <f>SUM(C6,C247,C287,C306,C396,C448,C504,C561,C690,C771,C842,C865,C973,C1025,C1089,C1109,C1139,C1149,C1194,C1215,C1260,C1310,C1313,C1326)</f>
        <v>342886</v>
      </c>
    </row>
    <row r="6" s="22" customFormat="1" ht="20" customHeight="1" spans="1:3">
      <c r="A6" s="98">
        <v>201</v>
      </c>
      <c r="B6" s="129" t="s">
        <v>816</v>
      </c>
      <c r="C6" s="101">
        <f>C7+C19+C28+C38+C49+C60+C71+C79+C88+C101+C110+C121+C133+C140+C148+C154+C161+C168+C175+C182+C189+C197+C203+C209+C216+C231+C238+C244</f>
        <v>34306</v>
      </c>
    </row>
    <row r="7" s="22" customFormat="1" ht="20" customHeight="1" spans="1:3">
      <c r="A7" s="98">
        <v>20101</v>
      </c>
      <c r="B7" s="129" t="s">
        <v>817</v>
      </c>
      <c r="C7" s="101">
        <f>SUM(C8:C18)</f>
        <v>775</v>
      </c>
    </row>
    <row r="8" s="22" customFormat="1" ht="20" customHeight="1" spans="1:3">
      <c r="A8" s="98">
        <v>2010101</v>
      </c>
      <c r="B8" s="98" t="s">
        <v>818</v>
      </c>
      <c r="C8" s="101">
        <v>496</v>
      </c>
    </row>
    <row r="9" s="22" customFormat="1" ht="20" customHeight="1" spans="1:3">
      <c r="A9" s="98">
        <v>2010102</v>
      </c>
      <c r="B9" s="98" t="s">
        <v>819</v>
      </c>
      <c r="C9" s="101">
        <v>28</v>
      </c>
    </row>
    <row r="10" s="22" customFormat="1" ht="20" customHeight="1" spans="1:3">
      <c r="A10" s="98">
        <v>2010103</v>
      </c>
      <c r="B10" s="98" t="s">
        <v>820</v>
      </c>
      <c r="C10" s="101"/>
    </row>
    <row r="11" s="22" customFormat="1" ht="20" customHeight="1" spans="1:3">
      <c r="A11" s="98">
        <v>2010104</v>
      </c>
      <c r="B11" s="98" t="s">
        <v>821</v>
      </c>
      <c r="C11" s="101">
        <v>85</v>
      </c>
    </row>
    <row r="12" s="22" customFormat="1" ht="20" customHeight="1" spans="1:3">
      <c r="A12" s="98">
        <v>2010105</v>
      </c>
      <c r="B12" s="98" t="s">
        <v>822</v>
      </c>
      <c r="C12" s="101"/>
    </row>
    <row r="13" s="22" customFormat="1" ht="20" customHeight="1" spans="1:3">
      <c r="A13" s="98">
        <v>2010106</v>
      </c>
      <c r="B13" s="98" t="s">
        <v>823</v>
      </c>
      <c r="C13" s="101">
        <v>63</v>
      </c>
    </row>
    <row r="14" s="22" customFormat="1" ht="20" customHeight="1" spans="1:3">
      <c r="A14" s="98">
        <v>2010107</v>
      </c>
      <c r="B14" s="98" t="s">
        <v>824</v>
      </c>
      <c r="C14" s="101">
        <v>20</v>
      </c>
    </row>
    <row r="15" s="22" customFormat="1" ht="20" customHeight="1" spans="1:3">
      <c r="A15" s="98">
        <v>2010108</v>
      </c>
      <c r="B15" s="98" t="s">
        <v>825</v>
      </c>
      <c r="C15" s="101">
        <v>70</v>
      </c>
    </row>
    <row r="16" s="22" customFormat="1" ht="20" customHeight="1" spans="1:3">
      <c r="A16" s="98">
        <v>2010109</v>
      </c>
      <c r="B16" s="98" t="s">
        <v>826</v>
      </c>
      <c r="C16" s="101"/>
    </row>
    <row r="17" s="22" customFormat="1" ht="20" customHeight="1" spans="1:3">
      <c r="A17" s="98">
        <v>2010150</v>
      </c>
      <c r="B17" s="98" t="s">
        <v>827</v>
      </c>
      <c r="C17" s="101"/>
    </row>
    <row r="18" s="22" customFormat="1" ht="20" customHeight="1" spans="1:3">
      <c r="A18" s="98">
        <v>2010199</v>
      </c>
      <c r="B18" s="98" t="s">
        <v>828</v>
      </c>
      <c r="C18" s="101">
        <v>13</v>
      </c>
    </row>
    <row r="19" s="22" customFormat="1" ht="20" customHeight="1" spans="1:3">
      <c r="A19" s="98">
        <v>20102</v>
      </c>
      <c r="B19" s="129" t="s">
        <v>829</v>
      </c>
      <c r="C19" s="101">
        <f>SUM(C20:C27)</f>
        <v>818</v>
      </c>
    </row>
    <row r="20" s="22" customFormat="1" ht="20" customHeight="1" spans="1:3">
      <c r="A20" s="98">
        <v>2010201</v>
      </c>
      <c r="B20" s="98" t="s">
        <v>818</v>
      </c>
      <c r="C20" s="101">
        <v>468</v>
      </c>
    </row>
    <row r="21" s="22" customFormat="1" ht="20" customHeight="1" spans="1:3">
      <c r="A21" s="98">
        <v>2010202</v>
      </c>
      <c r="B21" s="98" t="s">
        <v>819</v>
      </c>
      <c r="C21" s="101">
        <v>44</v>
      </c>
    </row>
    <row r="22" s="22" customFormat="1" ht="20" customHeight="1" spans="1:3">
      <c r="A22" s="98">
        <v>2010203</v>
      </c>
      <c r="B22" s="98" t="s">
        <v>820</v>
      </c>
      <c r="C22" s="101">
        <v>20</v>
      </c>
    </row>
    <row r="23" s="22" customFormat="1" ht="20" customHeight="1" spans="1:3">
      <c r="A23" s="98">
        <v>2010204</v>
      </c>
      <c r="B23" s="98" t="s">
        <v>830</v>
      </c>
      <c r="C23" s="101">
        <v>91</v>
      </c>
    </row>
    <row r="24" s="22" customFormat="1" ht="20" customHeight="1" spans="1:3">
      <c r="A24" s="98">
        <v>2010205</v>
      </c>
      <c r="B24" s="98" t="s">
        <v>831</v>
      </c>
      <c r="C24" s="101">
        <v>111</v>
      </c>
    </row>
    <row r="25" s="22" customFormat="1" ht="20" customHeight="1" spans="1:3">
      <c r="A25" s="98">
        <v>2010206</v>
      </c>
      <c r="B25" s="98" t="s">
        <v>832</v>
      </c>
      <c r="C25" s="101">
        <v>69</v>
      </c>
    </row>
    <row r="26" s="22" customFormat="1" ht="20" customHeight="1" spans="1:3">
      <c r="A26" s="98">
        <v>2010250</v>
      </c>
      <c r="B26" s="98" t="s">
        <v>827</v>
      </c>
      <c r="C26" s="101"/>
    </row>
    <row r="27" s="22" customFormat="1" ht="20" customHeight="1" spans="1:3">
      <c r="A27" s="98">
        <v>2010299</v>
      </c>
      <c r="B27" s="98" t="s">
        <v>833</v>
      </c>
      <c r="C27" s="101">
        <v>15</v>
      </c>
    </row>
    <row r="28" s="22" customFormat="1" ht="20" customHeight="1" spans="1:3">
      <c r="A28" s="98">
        <v>20103</v>
      </c>
      <c r="B28" s="129" t="s">
        <v>834</v>
      </c>
      <c r="C28" s="101">
        <f>SUM(C29:C37)</f>
        <v>12733</v>
      </c>
    </row>
    <row r="29" s="22" customFormat="1" ht="20" customHeight="1" spans="1:3">
      <c r="A29" s="98">
        <v>2010301</v>
      </c>
      <c r="B29" s="98" t="s">
        <v>818</v>
      </c>
      <c r="C29" s="101">
        <v>6674</v>
      </c>
    </row>
    <row r="30" s="22" customFormat="1" ht="20" customHeight="1" spans="1:3">
      <c r="A30" s="98">
        <v>2010302</v>
      </c>
      <c r="B30" s="98" t="s">
        <v>819</v>
      </c>
      <c r="C30" s="101">
        <v>3062</v>
      </c>
    </row>
    <row r="31" s="22" customFormat="1" ht="20" customHeight="1" spans="1:3">
      <c r="A31" s="98">
        <v>2010303</v>
      </c>
      <c r="B31" s="98" t="s">
        <v>820</v>
      </c>
      <c r="C31" s="101">
        <v>2162</v>
      </c>
    </row>
    <row r="32" s="22" customFormat="1" ht="20" customHeight="1" spans="1:3">
      <c r="A32" s="98">
        <v>2010304</v>
      </c>
      <c r="B32" s="98" t="s">
        <v>835</v>
      </c>
      <c r="C32" s="101"/>
    </row>
    <row r="33" s="22" customFormat="1" ht="20" customHeight="1" spans="1:3">
      <c r="A33" s="98">
        <v>2010305</v>
      </c>
      <c r="B33" s="98" t="s">
        <v>836</v>
      </c>
      <c r="C33" s="101">
        <v>34</v>
      </c>
    </row>
    <row r="34" s="22" customFormat="1" ht="20" customHeight="1" spans="1:3">
      <c r="A34" s="98">
        <v>2010306</v>
      </c>
      <c r="B34" s="98" t="s">
        <v>837</v>
      </c>
      <c r="C34" s="101">
        <v>442</v>
      </c>
    </row>
    <row r="35" s="22" customFormat="1" ht="20" customHeight="1" spans="1:3">
      <c r="A35" s="98">
        <v>2010309</v>
      </c>
      <c r="B35" s="98" t="s">
        <v>838</v>
      </c>
      <c r="C35" s="101">
        <v>128</v>
      </c>
    </row>
    <row r="36" s="22" customFormat="1" ht="20" customHeight="1" spans="1:3">
      <c r="A36" s="98">
        <v>2010350</v>
      </c>
      <c r="B36" s="98" t="s">
        <v>827</v>
      </c>
      <c r="C36" s="101">
        <v>90</v>
      </c>
    </row>
    <row r="37" s="22" customFormat="1" ht="20" customHeight="1" spans="1:3">
      <c r="A37" s="98">
        <v>2010399</v>
      </c>
      <c r="B37" s="98" t="s">
        <v>839</v>
      </c>
      <c r="C37" s="101">
        <v>141</v>
      </c>
    </row>
    <row r="38" s="22" customFormat="1" ht="20" customHeight="1" spans="1:3">
      <c r="A38" s="98">
        <v>20104</v>
      </c>
      <c r="B38" s="129" t="s">
        <v>840</v>
      </c>
      <c r="C38" s="101">
        <f>SUM(C39:C48)</f>
        <v>1263</v>
      </c>
    </row>
    <row r="39" s="22" customFormat="1" ht="20" customHeight="1" spans="1:3">
      <c r="A39" s="98">
        <v>2010401</v>
      </c>
      <c r="B39" s="98" t="s">
        <v>818</v>
      </c>
      <c r="C39" s="101">
        <v>603</v>
      </c>
    </row>
    <row r="40" s="22" customFormat="1" ht="20" customHeight="1" spans="1:3">
      <c r="A40" s="98">
        <v>2010402</v>
      </c>
      <c r="B40" s="98" t="s">
        <v>819</v>
      </c>
      <c r="C40" s="101">
        <v>158</v>
      </c>
    </row>
    <row r="41" s="22" customFormat="1" ht="20" customHeight="1" spans="1:3">
      <c r="A41" s="98">
        <v>2010403</v>
      </c>
      <c r="B41" s="98" t="s">
        <v>820</v>
      </c>
      <c r="C41" s="101"/>
    </row>
    <row r="42" s="22" customFormat="1" ht="20" customHeight="1" spans="1:3">
      <c r="A42" s="98">
        <v>2010404</v>
      </c>
      <c r="B42" s="98" t="s">
        <v>841</v>
      </c>
      <c r="C42" s="101">
        <v>53</v>
      </c>
    </row>
    <row r="43" s="22" customFormat="1" ht="20" customHeight="1" spans="1:3">
      <c r="A43" s="98">
        <v>2010405</v>
      </c>
      <c r="B43" s="98" t="s">
        <v>842</v>
      </c>
      <c r="C43" s="101"/>
    </row>
    <row r="44" s="22" customFormat="1" ht="20" customHeight="1" spans="1:3">
      <c r="A44" s="98">
        <v>2010406</v>
      </c>
      <c r="B44" s="98" t="s">
        <v>843</v>
      </c>
      <c r="C44" s="101"/>
    </row>
    <row r="45" s="22" customFormat="1" ht="20" customHeight="1" spans="1:3">
      <c r="A45" s="98">
        <v>2010407</v>
      </c>
      <c r="B45" s="98" t="s">
        <v>844</v>
      </c>
      <c r="C45" s="101"/>
    </row>
    <row r="46" s="22" customFormat="1" ht="20" customHeight="1" spans="1:3">
      <c r="A46" s="98">
        <v>2010408</v>
      </c>
      <c r="B46" s="98" t="s">
        <v>845</v>
      </c>
      <c r="C46" s="101"/>
    </row>
    <row r="47" s="22" customFormat="1" ht="20" customHeight="1" spans="1:3">
      <c r="A47" s="98">
        <v>2010450</v>
      </c>
      <c r="B47" s="98" t="s">
        <v>827</v>
      </c>
      <c r="C47" s="101"/>
    </row>
    <row r="48" s="22" customFormat="1" ht="20" customHeight="1" spans="1:3">
      <c r="A48" s="98">
        <v>2010499</v>
      </c>
      <c r="B48" s="98" t="s">
        <v>846</v>
      </c>
      <c r="C48" s="101">
        <v>449</v>
      </c>
    </row>
    <row r="49" s="22" customFormat="1" ht="20" customHeight="1" spans="1:3">
      <c r="A49" s="98">
        <v>20105</v>
      </c>
      <c r="B49" s="129" t="s">
        <v>847</v>
      </c>
      <c r="C49" s="101">
        <f>SUM(C50:C59)</f>
        <v>730</v>
      </c>
    </row>
    <row r="50" s="22" customFormat="1" ht="20" customHeight="1" spans="1:3">
      <c r="A50" s="98">
        <v>2010501</v>
      </c>
      <c r="B50" s="98" t="s">
        <v>818</v>
      </c>
      <c r="C50" s="101">
        <v>192</v>
      </c>
    </row>
    <row r="51" s="22" customFormat="1" ht="20" customHeight="1" spans="1:3">
      <c r="A51" s="98">
        <v>2010502</v>
      </c>
      <c r="B51" s="98" t="s">
        <v>819</v>
      </c>
      <c r="C51" s="101">
        <v>23</v>
      </c>
    </row>
    <row r="52" s="22" customFormat="1" ht="20" customHeight="1" spans="1:3">
      <c r="A52" s="98">
        <v>2010503</v>
      </c>
      <c r="B52" s="98" t="s">
        <v>820</v>
      </c>
      <c r="C52" s="101"/>
    </row>
    <row r="53" s="22" customFormat="1" ht="20" customHeight="1" spans="1:3">
      <c r="A53" s="98">
        <v>2010504</v>
      </c>
      <c r="B53" s="98" t="s">
        <v>848</v>
      </c>
      <c r="C53" s="101">
        <v>44</v>
      </c>
    </row>
    <row r="54" s="22" customFormat="1" ht="20" customHeight="1" spans="1:3">
      <c r="A54" s="98">
        <v>2010505</v>
      </c>
      <c r="B54" s="98" t="s">
        <v>849</v>
      </c>
      <c r="C54" s="101">
        <v>113</v>
      </c>
    </row>
    <row r="55" s="22" customFormat="1" ht="20" customHeight="1" spans="1:3">
      <c r="A55" s="98">
        <v>2010506</v>
      </c>
      <c r="B55" s="98" t="s">
        <v>850</v>
      </c>
      <c r="C55" s="101">
        <v>64</v>
      </c>
    </row>
    <row r="56" s="22" customFormat="1" ht="20" customHeight="1" spans="1:3">
      <c r="A56" s="98">
        <v>2010507</v>
      </c>
      <c r="B56" s="98" t="s">
        <v>851</v>
      </c>
      <c r="C56" s="101">
        <v>97</v>
      </c>
    </row>
    <row r="57" s="22" customFormat="1" ht="20" customHeight="1" spans="1:3">
      <c r="A57" s="98">
        <v>2010508</v>
      </c>
      <c r="B57" s="98" t="s">
        <v>852</v>
      </c>
      <c r="C57" s="101">
        <v>47</v>
      </c>
    </row>
    <row r="58" s="22" customFormat="1" ht="20" customHeight="1" spans="1:3">
      <c r="A58" s="98">
        <v>2010550</v>
      </c>
      <c r="B58" s="98" t="s">
        <v>827</v>
      </c>
      <c r="C58" s="101">
        <v>100</v>
      </c>
    </row>
    <row r="59" s="22" customFormat="1" ht="20" customHeight="1" spans="1:3">
      <c r="A59" s="98">
        <v>2010599</v>
      </c>
      <c r="B59" s="98" t="s">
        <v>853</v>
      </c>
      <c r="C59" s="101">
        <v>50</v>
      </c>
    </row>
    <row r="60" s="22" customFormat="1" ht="20" customHeight="1" spans="1:3">
      <c r="A60" s="98">
        <v>20106</v>
      </c>
      <c r="B60" s="129" t="s">
        <v>854</v>
      </c>
      <c r="C60" s="101">
        <f>SUM(C61:C70)</f>
        <v>2098</v>
      </c>
    </row>
    <row r="61" s="22" customFormat="1" ht="20" customHeight="1" spans="1:3">
      <c r="A61" s="98">
        <v>2010601</v>
      </c>
      <c r="B61" s="98" t="s">
        <v>818</v>
      </c>
      <c r="C61" s="101">
        <v>860</v>
      </c>
    </row>
    <row r="62" s="22" customFormat="1" ht="20" customHeight="1" spans="1:3">
      <c r="A62" s="98">
        <v>2010602</v>
      </c>
      <c r="B62" s="98" t="s">
        <v>819</v>
      </c>
      <c r="C62" s="101">
        <v>800</v>
      </c>
    </row>
    <row r="63" s="22" customFormat="1" ht="20" customHeight="1" spans="1:3">
      <c r="A63" s="98">
        <v>2010603</v>
      </c>
      <c r="B63" s="98" t="s">
        <v>820</v>
      </c>
      <c r="C63" s="101"/>
    </row>
    <row r="64" s="22" customFormat="1" ht="20" customHeight="1" spans="1:3">
      <c r="A64" s="98">
        <v>2010604</v>
      </c>
      <c r="B64" s="98" t="s">
        <v>855</v>
      </c>
      <c r="C64" s="101"/>
    </row>
    <row r="65" s="22" customFormat="1" ht="20" customHeight="1" spans="1:3">
      <c r="A65" s="98">
        <v>2010605</v>
      </c>
      <c r="B65" s="98" t="s">
        <v>856</v>
      </c>
      <c r="C65" s="101">
        <v>4</v>
      </c>
    </row>
    <row r="66" s="22" customFormat="1" ht="20" customHeight="1" spans="1:3">
      <c r="A66" s="98">
        <v>2010606</v>
      </c>
      <c r="B66" s="98" t="s">
        <v>857</v>
      </c>
      <c r="C66" s="101"/>
    </row>
    <row r="67" s="22" customFormat="1" ht="20" customHeight="1" spans="1:3">
      <c r="A67" s="98">
        <v>2010607</v>
      </c>
      <c r="B67" s="98" t="s">
        <v>858</v>
      </c>
      <c r="C67" s="101">
        <v>94</v>
      </c>
    </row>
    <row r="68" s="22" customFormat="1" ht="20" customHeight="1" spans="1:3">
      <c r="A68" s="98">
        <v>2010608</v>
      </c>
      <c r="B68" s="98" t="s">
        <v>859</v>
      </c>
      <c r="C68" s="101">
        <v>258</v>
      </c>
    </row>
    <row r="69" s="22" customFormat="1" ht="20" customHeight="1" spans="1:3">
      <c r="A69" s="98">
        <v>2010650</v>
      </c>
      <c r="B69" s="98" t="s">
        <v>827</v>
      </c>
      <c r="C69" s="101"/>
    </row>
    <row r="70" s="22" customFormat="1" ht="20" customHeight="1" spans="1:3">
      <c r="A70" s="98">
        <v>2010699</v>
      </c>
      <c r="B70" s="98" t="s">
        <v>860</v>
      </c>
      <c r="C70" s="101">
        <v>82</v>
      </c>
    </row>
    <row r="71" s="22" customFormat="1" ht="20" customHeight="1" spans="1:3">
      <c r="A71" s="98">
        <v>20107</v>
      </c>
      <c r="B71" s="129" t="s">
        <v>861</v>
      </c>
      <c r="C71" s="101">
        <f>SUM(C72:C78)</f>
        <v>1638</v>
      </c>
    </row>
    <row r="72" s="22" customFormat="1" ht="20" customHeight="1" spans="1:3">
      <c r="A72" s="98">
        <v>2010701</v>
      </c>
      <c r="B72" s="98" t="s">
        <v>818</v>
      </c>
      <c r="C72" s="101">
        <v>1215</v>
      </c>
    </row>
    <row r="73" s="22" customFormat="1" ht="20" customHeight="1" spans="1:3">
      <c r="A73" s="98">
        <v>2010702</v>
      </c>
      <c r="B73" s="98" t="s">
        <v>819</v>
      </c>
      <c r="C73" s="101"/>
    </row>
    <row r="74" s="22" customFormat="1" ht="20" customHeight="1" spans="1:3">
      <c r="A74" s="98">
        <v>2010703</v>
      </c>
      <c r="B74" s="98" t="s">
        <v>820</v>
      </c>
      <c r="C74" s="101"/>
    </row>
    <row r="75" s="22" customFormat="1" ht="20" customHeight="1" spans="1:3">
      <c r="A75" s="98">
        <v>2010709</v>
      </c>
      <c r="B75" s="98" t="s">
        <v>858</v>
      </c>
      <c r="C75" s="101"/>
    </row>
    <row r="76" s="22" customFormat="1" ht="20" customHeight="1" spans="1:3">
      <c r="A76" s="98">
        <v>2010710</v>
      </c>
      <c r="B76" s="98" t="s">
        <v>862</v>
      </c>
      <c r="C76" s="101">
        <v>423</v>
      </c>
    </row>
    <row r="77" s="22" customFormat="1" ht="20" customHeight="1" spans="1:3">
      <c r="A77" s="98">
        <v>2010750</v>
      </c>
      <c r="B77" s="98" t="s">
        <v>827</v>
      </c>
      <c r="C77" s="101"/>
    </row>
    <row r="78" s="22" customFormat="1" ht="20" customHeight="1" spans="1:3">
      <c r="A78" s="98">
        <v>2010799</v>
      </c>
      <c r="B78" s="98" t="s">
        <v>863</v>
      </c>
      <c r="C78" s="101"/>
    </row>
    <row r="79" s="22" customFormat="1" ht="20" customHeight="1" spans="1:3">
      <c r="A79" s="98">
        <v>20108</v>
      </c>
      <c r="B79" s="129" t="s">
        <v>864</v>
      </c>
      <c r="C79" s="101">
        <f>SUM(C80:C87)</f>
        <v>597</v>
      </c>
    </row>
    <row r="80" s="22" customFormat="1" ht="20" customHeight="1" spans="1:3">
      <c r="A80" s="98">
        <v>2010801</v>
      </c>
      <c r="B80" s="98" t="s">
        <v>818</v>
      </c>
      <c r="C80" s="101">
        <v>280</v>
      </c>
    </row>
    <row r="81" s="22" customFormat="1" ht="20" customHeight="1" spans="1:3">
      <c r="A81" s="98">
        <v>2010802</v>
      </c>
      <c r="B81" s="98" t="s">
        <v>819</v>
      </c>
      <c r="C81" s="101"/>
    </row>
    <row r="82" s="22" customFormat="1" ht="20" customHeight="1" spans="1:3">
      <c r="A82" s="98">
        <v>2010803</v>
      </c>
      <c r="B82" s="98" t="s">
        <v>820</v>
      </c>
      <c r="C82" s="101"/>
    </row>
    <row r="83" s="22" customFormat="1" ht="20" customHeight="1" spans="1:3">
      <c r="A83" s="98">
        <v>2010804</v>
      </c>
      <c r="B83" s="98" t="s">
        <v>865</v>
      </c>
      <c r="C83" s="101">
        <v>277</v>
      </c>
    </row>
    <row r="84" s="22" customFormat="1" ht="20" customHeight="1" spans="1:3">
      <c r="A84" s="98">
        <v>2010805</v>
      </c>
      <c r="B84" s="98" t="s">
        <v>866</v>
      </c>
      <c r="C84" s="101"/>
    </row>
    <row r="85" s="22" customFormat="1" ht="20" customHeight="1" spans="1:3">
      <c r="A85" s="98">
        <v>2010806</v>
      </c>
      <c r="B85" s="98" t="s">
        <v>858</v>
      </c>
      <c r="C85" s="101">
        <v>15</v>
      </c>
    </row>
    <row r="86" s="22" customFormat="1" ht="20" customHeight="1" spans="1:3">
      <c r="A86" s="98">
        <v>2010850</v>
      </c>
      <c r="B86" s="98" t="s">
        <v>827</v>
      </c>
      <c r="C86" s="101"/>
    </row>
    <row r="87" s="22" customFormat="1" ht="20" customHeight="1" spans="1:3">
      <c r="A87" s="98">
        <v>2010899</v>
      </c>
      <c r="B87" s="98" t="s">
        <v>867</v>
      </c>
      <c r="C87" s="101">
        <v>25</v>
      </c>
    </row>
    <row r="88" s="22" customFormat="1" ht="20" customHeight="1" spans="1:3">
      <c r="A88" s="98">
        <v>20109</v>
      </c>
      <c r="B88" s="129" t="s">
        <v>868</v>
      </c>
      <c r="C88" s="101">
        <f>SUM(C89:C100)</f>
        <v>0</v>
      </c>
    </row>
    <row r="89" s="22" customFormat="1" ht="20" customHeight="1" spans="1:3">
      <c r="A89" s="98">
        <v>2010901</v>
      </c>
      <c r="B89" s="98" t="s">
        <v>818</v>
      </c>
      <c r="C89" s="101"/>
    </row>
    <row r="90" s="22" customFormat="1" ht="20" customHeight="1" spans="1:3">
      <c r="A90" s="98">
        <v>2010902</v>
      </c>
      <c r="B90" s="98" t="s">
        <v>819</v>
      </c>
      <c r="C90" s="101"/>
    </row>
    <row r="91" s="22" customFormat="1" ht="20" customHeight="1" spans="1:3">
      <c r="A91" s="98">
        <v>2010903</v>
      </c>
      <c r="B91" s="98" t="s">
        <v>820</v>
      </c>
      <c r="C91" s="101"/>
    </row>
    <row r="92" s="22" customFormat="1" ht="20" customHeight="1" spans="1:3">
      <c r="A92" s="98">
        <v>2010905</v>
      </c>
      <c r="B92" s="98" t="s">
        <v>869</v>
      </c>
      <c r="C92" s="101"/>
    </row>
    <row r="93" s="22" customFormat="1" ht="20" customHeight="1" spans="1:3">
      <c r="A93" s="98">
        <v>2010907</v>
      </c>
      <c r="B93" s="98" t="s">
        <v>870</v>
      </c>
      <c r="C93" s="101"/>
    </row>
    <row r="94" s="22" customFormat="1" ht="20" customHeight="1" spans="1:3">
      <c r="A94" s="98">
        <v>2010908</v>
      </c>
      <c r="B94" s="98" t="s">
        <v>858</v>
      </c>
      <c r="C94" s="101"/>
    </row>
    <row r="95" s="22" customFormat="1" ht="20" customHeight="1" spans="1:3">
      <c r="A95" s="98">
        <v>2010909</v>
      </c>
      <c r="B95" s="98" t="s">
        <v>871</v>
      </c>
      <c r="C95" s="101"/>
    </row>
    <row r="96" s="22" customFormat="1" ht="20" customHeight="1" spans="1:3">
      <c r="A96" s="98">
        <v>2010910</v>
      </c>
      <c r="B96" s="98" t="s">
        <v>872</v>
      </c>
      <c r="C96" s="101"/>
    </row>
    <row r="97" s="22" customFormat="1" ht="20" customHeight="1" spans="1:3">
      <c r="A97" s="98">
        <v>2010911</v>
      </c>
      <c r="B97" s="98" t="s">
        <v>873</v>
      </c>
      <c r="C97" s="101"/>
    </row>
    <row r="98" s="22" customFormat="1" ht="20" customHeight="1" spans="1:3">
      <c r="A98" s="98">
        <v>2010912</v>
      </c>
      <c r="B98" s="98" t="s">
        <v>874</v>
      </c>
      <c r="C98" s="101"/>
    </row>
    <row r="99" s="22" customFormat="1" ht="20" customHeight="1" spans="1:3">
      <c r="A99" s="98">
        <v>2010950</v>
      </c>
      <c r="B99" s="98" t="s">
        <v>827</v>
      </c>
      <c r="C99" s="101"/>
    </row>
    <row r="100" s="22" customFormat="1" ht="20" customHeight="1" spans="1:3">
      <c r="A100" s="98">
        <v>2010999</v>
      </c>
      <c r="B100" s="98" t="s">
        <v>875</v>
      </c>
      <c r="C100" s="101"/>
    </row>
    <row r="101" s="22" customFormat="1" ht="20" customHeight="1" spans="1:3">
      <c r="A101" s="98">
        <v>20111</v>
      </c>
      <c r="B101" s="129" t="s">
        <v>876</v>
      </c>
      <c r="C101" s="101">
        <f>SUM(C102:C109)</f>
        <v>2709</v>
      </c>
    </row>
    <row r="102" s="22" customFormat="1" ht="20" customHeight="1" spans="1:3">
      <c r="A102" s="98">
        <v>2011101</v>
      </c>
      <c r="B102" s="98" t="s">
        <v>818</v>
      </c>
      <c r="C102" s="101">
        <v>1726</v>
      </c>
    </row>
    <row r="103" s="22" customFormat="1" ht="20" customHeight="1" spans="1:3">
      <c r="A103" s="98">
        <v>2011102</v>
      </c>
      <c r="B103" s="98" t="s">
        <v>819</v>
      </c>
      <c r="C103" s="101">
        <v>481</v>
      </c>
    </row>
    <row r="104" s="22" customFormat="1" ht="20" customHeight="1" spans="1:3">
      <c r="A104" s="98">
        <v>2011103</v>
      </c>
      <c r="B104" s="98" t="s">
        <v>820</v>
      </c>
      <c r="C104" s="101"/>
    </row>
    <row r="105" s="22" customFormat="1" ht="20" customHeight="1" spans="1:3">
      <c r="A105" s="98">
        <v>2011104</v>
      </c>
      <c r="B105" s="98" t="s">
        <v>877</v>
      </c>
      <c r="C105" s="101"/>
    </row>
    <row r="106" s="22" customFormat="1" ht="20" customHeight="1" spans="1:3">
      <c r="A106" s="98">
        <v>2011105</v>
      </c>
      <c r="B106" s="98" t="s">
        <v>878</v>
      </c>
      <c r="C106" s="101">
        <v>334</v>
      </c>
    </row>
    <row r="107" s="22" customFormat="1" ht="20" customHeight="1" spans="1:3">
      <c r="A107" s="98">
        <v>2011106</v>
      </c>
      <c r="B107" s="98" t="s">
        <v>879</v>
      </c>
      <c r="C107" s="101">
        <v>92</v>
      </c>
    </row>
    <row r="108" s="22" customFormat="1" ht="20" customHeight="1" spans="1:3">
      <c r="A108" s="98">
        <v>2011150</v>
      </c>
      <c r="B108" s="98" t="s">
        <v>827</v>
      </c>
      <c r="C108" s="101"/>
    </row>
    <row r="109" s="22" customFormat="1" ht="20" customHeight="1" spans="1:3">
      <c r="A109" s="98">
        <v>2011199</v>
      </c>
      <c r="B109" s="98" t="s">
        <v>880</v>
      </c>
      <c r="C109" s="101">
        <v>76</v>
      </c>
    </row>
    <row r="110" s="22" customFormat="1" ht="20" customHeight="1" spans="1:3">
      <c r="A110" s="98">
        <v>20113</v>
      </c>
      <c r="B110" s="129" t="s">
        <v>881</v>
      </c>
      <c r="C110" s="101">
        <f>SUM(C111:C120)</f>
        <v>1368</v>
      </c>
    </row>
    <row r="111" s="22" customFormat="1" ht="20" customHeight="1" spans="1:3">
      <c r="A111" s="98">
        <v>2011301</v>
      </c>
      <c r="B111" s="98" t="s">
        <v>818</v>
      </c>
      <c r="C111" s="101">
        <v>322</v>
      </c>
    </row>
    <row r="112" s="22" customFormat="1" ht="20" customHeight="1" spans="1:3">
      <c r="A112" s="98">
        <v>2011302</v>
      </c>
      <c r="B112" s="98" t="s">
        <v>819</v>
      </c>
      <c r="C112" s="101">
        <v>48</v>
      </c>
    </row>
    <row r="113" s="22" customFormat="1" ht="20" customHeight="1" spans="1:3">
      <c r="A113" s="98">
        <v>2011303</v>
      </c>
      <c r="B113" s="98" t="s">
        <v>820</v>
      </c>
      <c r="C113" s="101"/>
    </row>
    <row r="114" s="22" customFormat="1" ht="20" customHeight="1" spans="1:3">
      <c r="A114" s="98">
        <v>2011304</v>
      </c>
      <c r="B114" s="98" t="s">
        <v>882</v>
      </c>
      <c r="C114" s="101">
        <v>47</v>
      </c>
    </row>
    <row r="115" s="22" customFormat="1" ht="20" customHeight="1" spans="1:3">
      <c r="A115" s="98">
        <v>2011305</v>
      </c>
      <c r="B115" s="98" t="s">
        <v>883</v>
      </c>
      <c r="C115" s="101"/>
    </row>
    <row r="116" s="22" customFormat="1" ht="20" customHeight="1" spans="1:3">
      <c r="A116" s="98">
        <v>2011306</v>
      </c>
      <c r="B116" s="98" t="s">
        <v>884</v>
      </c>
      <c r="C116" s="101"/>
    </row>
    <row r="117" s="22" customFormat="1" ht="20" customHeight="1" spans="1:3">
      <c r="A117" s="98">
        <v>2011307</v>
      </c>
      <c r="B117" s="98" t="s">
        <v>885</v>
      </c>
      <c r="C117" s="101">
        <v>6</v>
      </c>
    </row>
    <row r="118" s="22" customFormat="1" ht="20" customHeight="1" spans="1:3">
      <c r="A118" s="98">
        <v>2011308</v>
      </c>
      <c r="B118" s="98" t="s">
        <v>886</v>
      </c>
      <c r="C118" s="101">
        <v>929</v>
      </c>
    </row>
    <row r="119" s="22" customFormat="1" ht="20" customHeight="1" spans="1:3">
      <c r="A119" s="98">
        <v>2011350</v>
      </c>
      <c r="B119" s="98" t="s">
        <v>827</v>
      </c>
      <c r="C119" s="101"/>
    </row>
    <row r="120" s="22" customFormat="1" ht="20" customHeight="1" spans="1:3">
      <c r="A120" s="98">
        <v>2011399</v>
      </c>
      <c r="B120" s="98" t="s">
        <v>887</v>
      </c>
      <c r="C120" s="101">
        <v>16</v>
      </c>
    </row>
    <row r="121" s="22" customFormat="1" ht="20" customHeight="1" spans="1:3">
      <c r="A121" s="98">
        <v>20114</v>
      </c>
      <c r="B121" s="129" t="s">
        <v>888</v>
      </c>
      <c r="C121" s="101">
        <f>SUM(C122:C132)</f>
        <v>10</v>
      </c>
    </row>
    <row r="122" s="22" customFormat="1" ht="20" customHeight="1" spans="1:3">
      <c r="A122" s="98">
        <v>2011401</v>
      </c>
      <c r="B122" s="98" t="s">
        <v>818</v>
      </c>
      <c r="C122" s="101"/>
    </row>
    <row r="123" s="22" customFormat="1" ht="20" customHeight="1" spans="1:3">
      <c r="A123" s="98">
        <v>2011402</v>
      </c>
      <c r="B123" s="98" t="s">
        <v>819</v>
      </c>
      <c r="C123" s="101"/>
    </row>
    <row r="124" s="22" customFormat="1" ht="20" customHeight="1" spans="1:3">
      <c r="A124" s="98">
        <v>2011403</v>
      </c>
      <c r="B124" s="98" t="s">
        <v>820</v>
      </c>
      <c r="C124" s="101"/>
    </row>
    <row r="125" s="22" customFormat="1" ht="20" customHeight="1" spans="1:3">
      <c r="A125" s="98">
        <v>2011404</v>
      </c>
      <c r="B125" s="98" t="s">
        <v>889</v>
      </c>
      <c r="C125" s="101"/>
    </row>
    <row r="126" s="22" customFormat="1" ht="20" customHeight="1" spans="1:3">
      <c r="A126" s="98">
        <v>2011405</v>
      </c>
      <c r="B126" s="98" t="s">
        <v>890</v>
      </c>
      <c r="C126" s="101"/>
    </row>
    <row r="127" s="22" customFormat="1" ht="20" customHeight="1" spans="1:3">
      <c r="A127" s="98">
        <v>2011408</v>
      </c>
      <c r="B127" s="98" t="s">
        <v>891</v>
      </c>
      <c r="C127" s="101"/>
    </row>
    <row r="128" s="22" customFormat="1" ht="20" customHeight="1" spans="1:3">
      <c r="A128" s="98">
        <v>2011409</v>
      </c>
      <c r="B128" s="98" t="s">
        <v>892</v>
      </c>
      <c r="C128" s="101">
        <v>10</v>
      </c>
    </row>
    <row r="129" s="22" customFormat="1" ht="20" customHeight="1" spans="1:3">
      <c r="A129" s="98">
        <v>2011410</v>
      </c>
      <c r="B129" s="98" t="s">
        <v>893</v>
      </c>
      <c r="C129" s="101"/>
    </row>
    <row r="130" s="22" customFormat="1" ht="20" customHeight="1" spans="1:3">
      <c r="A130" s="98">
        <v>2011411</v>
      </c>
      <c r="B130" s="98" t="s">
        <v>894</v>
      </c>
      <c r="C130" s="101"/>
    </row>
    <row r="131" s="22" customFormat="1" ht="20" customHeight="1" spans="1:3">
      <c r="A131" s="98">
        <v>2011450</v>
      </c>
      <c r="B131" s="98" t="s">
        <v>827</v>
      </c>
      <c r="C131" s="101"/>
    </row>
    <row r="132" s="22" customFormat="1" ht="20" customHeight="1" spans="1:3">
      <c r="A132" s="98">
        <v>2011499</v>
      </c>
      <c r="B132" s="98" t="s">
        <v>895</v>
      </c>
      <c r="C132" s="101"/>
    </row>
    <row r="133" s="22" customFormat="1" ht="20" customHeight="1" spans="1:3">
      <c r="A133" s="98">
        <v>20123</v>
      </c>
      <c r="B133" s="129" t="s">
        <v>896</v>
      </c>
      <c r="C133" s="101">
        <f>SUM(C134:C139)</f>
        <v>2</v>
      </c>
    </row>
    <row r="134" s="22" customFormat="1" ht="20" customHeight="1" spans="1:3">
      <c r="A134" s="98">
        <v>2012301</v>
      </c>
      <c r="B134" s="98" t="s">
        <v>818</v>
      </c>
      <c r="C134" s="101"/>
    </row>
    <row r="135" s="22" customFormat="1" ht="20" customHeight="1" spans="1:3">
      <c r="A135" s="98">
        <v>2012302</v>
      </c>
      <c r="B135" s="98" t="s">
        <v>819</v>
      </c>
      <c r="C135" s="101"/>
    </row>
    <row r="136" s="22" customFormat="1" ht="20" customHeight="1" spans="1:3">
      <c r="A136" s="98">
        <v>2012303</v>
      </c>
      <c r="B136" s="98" t="s">
        <v>820</v>
      </c>
      <c r="C136" s="101"/>
    </row>
    <row r="137" s="22" customFormat="1" ht="20" customHeight="1" spans="1:3">
      <c r="A137" s="98">
        <v>2012304</v>
      </c>
      <c r="B137" s="98" t="s">
        <v>897</v>
      </c>
      <c r="C137" s="101">
        <v>2</v>
      </c>
    </row>
    <row r="138" s="22" customFormat="1" ht="20" customHeight="1" spans="1:3">
      <c r="A138" s="98">
        <v>2012350</v>
      </c>
      <c r="B138" s="98" t="s">
        <v>827</v>
      </c>
      <c r="C138" s="101"/>
    </row>
    <row r="139" s="22" customFormat="1" ht="20" customHeight="1" spans="1:3">
      <c r="A139" s="98">
        <v>2012399</v>
      </c>
      <c r="B139" s="98" t="s">
        <v>898</v>
      </c>
      <c r="C139" s="101"/>
    </row>
    <row r="140" s="22" customFormat="1" ht="20" customHeight="1" spans="1:3">
      <c r="A140" s="98">
        <v>20125</v>
      </c>
      <c r="B140" s="129" t="s">
        <v>899</v>
      </c>
      <c r="C140" s="101">
        <f>SUM(C141:C147)</f>
        <v>0</v>
      </c>
    </row>
    <row r="141" s="22" customFormat="1" ht="20" customHeight="1" spans="1:3">
      <c r="A141" s="98">
        <v>2012501</v>
      </c>
      <c r="B141" s="98" t="s">
        <v>818</v>
      </c>
      <c r="C141" s="101"/>
    </row>
    <row r="142" s="22" customFormat="1" ht="20" customHeight="1" spans="1:3">
      <c r="A142" s="98">
        <v>2012502</v>
      </c>
      <c r="B142" s="98" t="s">
        <v>819</v>
      </c>
      <c r="C142" s="101"/>
    </row>
    <row r="143" s="22" customFormat="1" ht="20" customHeight="1" spans="1:3">
      <c r="A143" s="98">
        <v>2012503</v>
      </c>
      <c r="B143" s="98" t="s">
        <v>820</v>
      </c>
      <c r="C143" s="101"/>
    </row>
    <row r="144" s="22" customFormat="1" ht="20" customHeight="1" spans="1:3">
      <c r="A144" s="98">
        <v>2012504</v>
      </c>
      <c r="B144" s="98" t="s">
        <v>900</v>
      </c>
      <c r="C144" s="101"/>
    </row>
    <row r="145" s="22" customFormat="1" ht="20" customHeight="1" spans="1:3">
      <c r="A145" s="98">
        <v>2012505</v>
      </c>
      <c r="B145" s="98" t="s">
        <v>901</v>
      </c>
      <c r="C145" s="101"/>
    </row>
    <row r="146" s="22" customFormat="1" ht="20" customHeight="1" spans="1:3">
      <c r="A146" s="98">
        <v>2012550</v>
      </c>
      <c r="B146" s="98" t="s">
        <v>827</v>
      </c>
      <c r="C146" s="101"/>
    </row>
    <row r="147" s="22" customFormat="1" ht="20" customHeight="1" spans="1:3">
      <c r="A147" s="98">
        <v>2012599</v>
      </c>
      <c r="B147" s="98" t="s">
        <v>902</v>
      </c>
      <c r="C147" s="101"/>
    </row>
    <row r="148" s="22" customFormat="1" ht="20" customHeight="1" spans="1:3">
      <c r="A148" s="98">
        <v>20126</v>
      </c>
      <c r="B148" s="129" t="s">
        <v>903</v>
      </c>
      <c r="C148" s="101">
        <f>SUM(C149:C153)</f>
        <v>145</v>
      </c>
    </row>
    <row r="149" s="22" customFormat="1" ht="20" customHeight="1" spans="1:3">
      <c r="A149" s="98">
        <v>2012601</v>
      </c>
      <c r="B149" s="98" t="s">
        <v>818</v>
      </c>
      <c r="C149" s="101">
        <v>1</v>
      </c>
    </row>
    <row r="150" s="22" customFormat="1" ht="20" customHeight="1" spans="1:3">
      <c r="A150" s="98">
        <v>2012602</v>
      </c>
      <c r="B150" s="98" t="s">
        <v>819</v>
      </c>
      <c r="C150" s="101"/>
    </row>
    <row r="151" s="22" customFormat="1" ht="20" customHeight="1" spans="1:3">
      <c r="A151" s="98">
        <v>2012603</v>
      </c>
      <c r="B151" s="98" t="s">
        <v>820</v>
      </c>
      <c r="C151" s="101"/>
    </row>
    <row r="152" s="22" customFormat="1" ht="20" customHeight="1" spans="1:3">
      <c r="A152" s="98">
        <v>2012604</v>
      </c>
      <c r="B152" s="98" t="s">
        <v>904</v>
      </c>
      <c r="C152" s="101">
        <v>144</v>
      </c>
    </row>
    <row r="153" s="22" customFormat="1" ht="20" customHeight="1" spans="1:3">
      <c r="A153" s="98">
        <v>2012699</v>
      </c>
      <c r="B153" s="98" t="s">
        <v>905</v>
      </c>
      <c r="C153" s="101"/>
    </row>
    <row r="154" s="22" customFormat="1" ht="20" customHeight="1" spans="1:3">
      <c r="A154" s="98">
        <v>20128</v>
      </c>
      <c r="B154" s="129" t="s">
        <v>906</v>
      </c>
      <c r="C154" s="101">
        <f>SUM(C155:C160)</f>
        <v>95</v>
      </c>
    </row>
    <row r="155" s="22" customFormat="1" ht="20" customHeight="1" spans="1:3">
      <c r="A155" s="98">
        <v>2012801</v>
      </c>
      <c r="B155" s="98" t="s">
        <v>818</v>
      </c>
      <c r="C155" s="101">
        <v>79</v>
      </c>
    </row>
    <row r="156" s="22" customFormat="1" ht="20" customHeight="1" spans="1:3">
      <c r="A156" s="98">
        <v>2012802</v>
      </c>
      <c r="B156" s="98" t="s">
        <v>819</v>
      </c>
      <c r="C156" s="101">
        <v>16</v>
      </c>
    </row>
    <row r="157" s="22" customFormat="1" ht="20" customHeight="1" spans="1:3">
      <c r="A157" s="98">
        <v>2012803</v>
      </c>
      <c r="B157" s="98" t="s">
        <v>820</v>
      </c>
      <c r="C157" s="101"/>
    </row>
    <row r="158" s="22" customFormat="1" ht="20" customHeight="1" spans="1:3">
      <c r="A158" s="98">
        <v>2012804</v>
      </c>
      <c r="B158" s="98" t="s">
        <v>832</v>
      </c>
      <c r="C158" s="101"/>
    </row>
    <row r="159" s="22" customFormat="1" ht="20" customHeight="1" spans="1:3">
      <c r="A159" s="98">
        <v>2012850</v>
      </c>
      <c r="B159" s="98" t="s">
        <v>827</v>
      </c>
      <c r="C159" s="101"/>
    </row>
    <row r="160" s="22" customFormat="1" ht="20" customHeight="1" spans="1:3">
      <c r="A160" s="98">
        <v>2012899</v>
      </c>
      <c r="B160" s="98" t="s">
        <v>907</v>
      </c>
      <c r="C160" s="101"/>
    </row>
    <row r="161" s="22" customFormat="1" ht="20" customHeight="1" spans="1:3">
      <c r="A161" s="98">
        <v>20129</v>
      </c>
      <c r="B161" s="129" t="s">
        <v>908</v>
      </c>
      <c r="C161" s="101">
        <f>SUM(C162:C167)</f>
        <v>603</v>
      </c>
    </row>
    <row r="162" s="22" customFormat="1" ht="20" customHeight="1" spans="1:3">
      <c r="A162" s="98">
        <v>2012901</v>
      </c>
      <c r="B162" s="98" t="s">
        <v>818</v>
      </c>
      <c r="C162" s="101">
        <v>348</v>
      </c>
    </row>
    <row r="163" s="22" customFormat="1" ht="20" customHeight="1" spans="1:3">
      <c r="A163" s="98">
        <v>2012902</v>
      </c>
      <c r="B163" s="98" t="s">
        <v>819</v>
      </c>
      <c r="C163" s="101">
        <v>180</v>
      </c>
    </row>
    <row r="164" s="22" customFormat="1" ht="20" customHeight="1" spans="1:3">
      <c r="A164" s="98">
        <v>2012903</v>
      </c>
      <c r="B164" s="98" t="s">
        <v>820</v>
      </c>
      <c r="C164" s="101"/>
    </row>
    <row r="165" s="22" customFormat="1" ht="20" customHeight="1" spans="1:3">
      <c r="A165" s="98">
        <v>2012906</v>
      </c>
      <c r="B165" s="98" t="s">
        <v>909</v>
      </c>
      <c r="C165" s="101">
        <v>4</v>
      </c>
    </row>
    <row r="166" s="22" customFormat="1" ht="20" customHeight="1" spans="1:3">
      <c r="A166" s="98">
        <v>2012950</v>
      </c>
      <c r="B166" s="98" t="s">
        <v>827</v>
      </c>
      <c r="C166" s="101"/>
    </row>
    <row r="167" s="22" customFormat="1" ht="20" customHeight="1" spans="1:3">
      <c r="A167" s="98">
        <v>2012999</v>
      </c>
      <c r="B167" s="98" t="s">
        <v>910</v>
      </c>
      <c r="C167" s="101">
        <v>71</v>
      </c>
    </row>
    <row r="168" s="22" customFormat="1" ht="20" customHeight="1" spans="1:3">
      <c r="A168" s="98">
        <v>20131</v>
      </c>
      <c r="B168" s="129" t="s">
        <v>911</v>
      </c>
      <c r="C168" s="101">
        <f>SUM(C169:C174)</f>
        <v>2393</v>
      </c>
    </row>
    <row r="169" s="22" customFormat="1" ht="20" customHeight="1" spans="1:3">
      <c r="A169" s="98">
        <v>2013101</v>
      </c>
      <c r="B169" s="98" t="s">
        <v>818</v>
      </c>
      <c r="C169" s="101">
        <v>630</v>
      </c>
    </row>
    <row r="170" s="22" customFormat="1" ht="20" customHeight="1" spans="1:3">
      <c r="A170" s="98">
        <v>2013102</v>
      </c>
      <c r="B170" s="98" t="s">
        <v>819</v>
      </c>
      <c r="C170" s="101">
        <v>170</v>
      </c>
    </row>
    <row r="171" s="22" customFormat="1" ht="20" customHeight="1" spans="1:3">
      <c r="A171" s="98">
        <v>2013103</v>
      </c>
      <c r="B171" s="98" t="s">
        <v>820</v>
      </c>
      <c r="C171" s="101"/>
    </row>
    <row r="172" s="22" customFormat="1" ht="20" customHeight="1" spans="1:3">
      <c r="A172" s="98">
        <v>2013105</v>
      </c>
      <c r="B172" s="98" t="s">
        <v>912</v>
      </c>
      <c r="C172" s="101">
        <v>212</v>
      </c>
    </row>
    <row r="173" s="22" customFormat="1" ht="20" customHeight="1" spans="1:3">
      <c r="A173" s="98">
        <v>2013150</v>
      </c>
      <c r="B173" s="98" t="s">
        <v>827</v>
      </c>
      <c r="C173" s="101"/>
    </row>
    <row r="174" s="22" customFormat="1" ht="20" customHeight="1" spans="1:3">
      <c r="A174" s="98">
        <v>2013199</v>
      </c>
      <c r="B174" s="98" t="s">
        <v>913</v>
      </c>
      <c r="C174" s="101">
        <v>1381</v>
      </c>
    </row>
    <row r="175" s="22" customFormat="1" ht="20" customHeight="1" spans="1:3">
      <c r="A175" s="98">
        <v>20132</v>
      </c>
      <c r="B175" s="129" t="s">
        <v>914</v>
      </c>
      <c r="C175" s="101">
        <f>SUM(C176:C181)</f>
        <v>836</v>
      </c>
    </row>
    <row r="176" s="22" customFormat="1" ht="20" customHeight="1" spans="1:3">
      <c r="A176" s="98">
        <v>2013201</v>
      </c>
      <c r="B176" s="98" t="s">
        <v>818</v>
      </c>
      <c r="C176" s="101">
        <v>508</v>
      </c>
    </row>
    <row r="177" s="22" customFormat="1" ht="20" customHeight="1" spans="1:3">
      <c r="A177" s="98">
        <v>2013202</v>
      </c>
      <c r="B177" s="98" t="s">
        <v>819</v>
      </c>
      <c r="C177" s="101">
        <v>173</v>
      </c>
    </row>
    <row r="178" s="22" customFormat="1" ht="20" customHeight="1" spans="1:3">
      <c r="A178" s="98">
        <v>2013203</v>
      </c>
      <c r="B178" s="98" t="s">
        <v>820</v>
      </c>
      <c r="C178" s="101"/>
    </row>
    <row r="179" s="22" customFormat="1" ht="20" customHeight="1" spans="1:3">
      <c r="A179" s="98">
        <v>2013204</v>
      </c>
      <c r="B179" s="98" t="s">
        <v>915</v>
      </c>
      <c r="C179" s="101">
        <v>83</v>
      </c>
    </row>
    <row r="180" s="22" customFormat="1" ht="20" customHeight="1" spans="1:3">
      <c r="A180" s="98">
        <v>2013250</v>
      </c>
      <c r="B180" s="98" t="s">
        <v>827</v>
      </c>
      <c r="C180" s="101"/>
    </row>
    <row r="181" s="22" customFormat="1" ht="20" customHeight="1" spans="1:3">
      <c r="A181" s="98">
        <v>2013299</v>
      </c>
      <c r="B181" s="98" t="s">
        <v>916</v>
      </c>
      <c r="C181" s="101">
        <v>72</v>
      </c>
    </row>
    <row r="182" s="22" customFormat="1" ht="20" customHeight="1" spans="1:3">
      <c r="A182" s="98">
        <v>20133</v>
      </c>
      <c r="B182" s="129" t="s">
        <v>917</v>
      </c>
      <c r="C182" s="101">
        <f>SUM(C183:C188)</f>
        <v>1141</v>
      </c>
    </row>
    <row r="183" s="22" customFormat="1" ht="20" customHeight="1" spans="1:3">
      <c r="A183" s="98">
        <v>2013301</v>
      </c>
      <c r="B183" s="98" t="s">
        <v>818</v>
      </c>
      <c r="C183" s="101">
        <v>271</v>
      </c>
    </row>
    <row r="184" s="22" customFormat="1" ht="20" customHeight="1" spans="1:3">
      <c r="A184" s="98">
        <v>2013302</v>
      </c>
      <c r="B184" s="98" t="s">
        <v>819</v>
      </c>
      <c r="C184" s="101">
        <v>108</v>
      </c>
    </row>
    <row r="185" s="22" customFormat="1" ht="20" customHeight="1" spans="1:3">
      <c r="A185" s="98">
        <v>2013303</v>
      </c>
      <c r="B185" s="98" t="s">
        <v>820</v>
      </c>
      <c r="C185" s="101"/>
    </row>
    <row r="186" s="22" customFormat="1" ht="20" customHeight="1" spans="1:3">
      <c r="A186" s="98">
        <v>2013304</v>
      </c>
      <c r="B186" s="98" t="s">
        <v>918</v>
      </c>
      <c r="C186" s="101">
        <v>751</v>
      </c>
    </row>
    <row r="187" s="22" customFormat="1" ht="20" customHeight="1" spans="1:3">
      <c r="A187" s="98">
        <v>2013350</v>
      </c>
      <c r="B187" s="98" t="s">
        <v>827</v>
      </c>
      <c r="C187" s="101"/>
    </row>
    <row r="188" s="22" customFormat="1" ht="20" customHeight="1" spans="1:3">
      <c r="A188" s="98">
        <v>2013399</v>
      </c>
      <c r="B188" s="98" t="s">
        <v>919</v>
      </c>
      <c r="C188" s="101">
        <v>11</v>
      </c>
    </row>
    <row r="189" s="22" customFormat="1" ht="20" customHeight="1" spans="1:3">
      <c r="A189" s="98">
        <v>20134</v>
      </c>
      <c r="B189" s="129" t="s">
        <v>920</v>
      </c>
      <c r="C189" s="101">
        <f>SUM(C190:C196)</f>
        <v>224</v>
      </c>
    </row>
    <row r="190" s="22" customFormat="1" ht="20" customHeight="1" spans="1:3">
      <c r="A190" s="98">
        <v>2013401</v>
      </c>
      <c r="B190" s="98" t="s">
        <v>818</v>
      </c>
      <c r="C190" s="101">
        <v>144</v>
      </c>
    </row>
    <row r="191" s="22" customFormat="1" ht="20" customHeight="1" spans="1:3">
      <c r="A191" s="98">
        <v>2013402</v>
      </c>
      <c r="B191" s="98" t="s">
        <v>819</v>
      </c>
      <c r="C191" s="101">
        <v>59</v>
      </c>
    </row>
    <row r="192" s="22" customFormat="1" ht="20" customHeight="1" spans="1:3">
      <c r="A192" s="98">
        <v>2013403</v>
      </c>
      <c r="B192" s="98" t="s">
        <v>820</v>
      </c>
      <c r="C192" s="101"/>
    </row>
    <row r="193" s="22" customFormat="1" ht="20" customHeight="1" spans="1:3">
      <c r="A193" s="98">
        <v>2013404</v>
      </c>
      <c r="B193" s="98" t="s">
        <v>921</v>
      </c>
      <c r="C193" s="101">
        <v>5</v>
      </c>
    </row>
    <row r="194" s="22" customFormat="1" ht="20" customHeight="1" spans="1:3">
      <c r="A194" s="98">
        <v>2013405</v>
      </c>
      <c r="B194" s="98" t="s">
        <v>922</v>
      </c>
      <c r="C194" s="101">
        <v>12</v>
      </c>
    </row>
    <row r="195" s="22" customFormat="1" ht="20" customHeight="1" spans="1:3">
      <c r="A195" s="98">
        <v>2013450</v>
      </c>
      <c r="B195" s="98" t="s">
        <v>827</v>
      </c>
      <c r="C195" s="101"/>
    </row>
    <row r="196" s="22" customFormat="1" ht="20" customHeight="1" spans="1:3">
      <c r="A196" s="98">
        <v>2013499</v>
      </c>
      <c r="B196" s="98" t="s">
        <v>923</v>
      </c>
      <c r="C196" s="101">
        <v>4</v>
      </c>
    </row>
    <row r="197" s="22" customFormat="1" ht="20" customHeight="1" spans="1:3">
      <c r="A197" s="98">
        <v>20135</v>
      </c>
      <c r="B197" s="129" t="s">
        <v>924</v>
      </c>
      <c r="C197" s="101">
        <f>SUM(C198:C202)</f>
        <v>0</v>
      </c>
    </row>
    <row r="198" s="22" customFormat="1" ht="20" customHeight="1" spans="1:3">
      <c r="A198" s="98">
        <v>2013501</v>
      </c>
      <c r="B198" s="98" t="s">
        <v>818</v>
      </c>
      <c r="C198" s="101"/>
    </row>
    <row r="199" s="22" customFormat="1" ht="20" customHeight="1" spans="1:3">
      <c r="A199" s="98">
        <v>2013502</v>
      </c>
      <c r="B199" s="98" t="s">
        <v>819</v>
      </c>
      <c r="C199" s="101"/>
    </row>
    <row r="200" s="22" customFormat="1" ht="20" customHeight="1" spans="1:3">
      <c r="A200" s="98">
        <v>2013503</v>
      </c>
      <c r="B200" s="98" t="s">
        <v>820</v>
      </c>
      <c r="C200" s="101"/>
    </row>
    <row r="201" s="22" customFormat="1" ht="20" customHeight="1" spans="1:3">
      <c r="A201" s="98">
        <v>2013550</v>
      </c>
      <c r="B201" s="98" t="s">
        <v>827</v>
      </c>
      <c r="C201" s="101"/>
    </row>
    <row r="202" s="22" customFormat="1" ht="20" customHeight="1" spans="1:3">
      <c r="A202" s="98">
        <v>2013599</v>
      </c>
      <c r="B202" s="98" t="s">
        <v>925</v>
      </c>
      <c r="C202" s="101"/>
    </row>
    <row r="203" s="22" customFormat="1" ht="20" customHeight="1" spans="1:3">
      <c r="A203" s="98">
        <v>20136</v>
      </c>
      <c r="B203" s="129" t="s">
        <v>926</v>
      </c>
      <c r="C203" s="101">
        <f>SUM(C204:C208)</f>
        <v>1134</v>
      </c>
    </row>
    <row r="204" s="22" customFormat="1" ht="20" customHeight="1" spans="1:3">
      <c r="A204" s="98">
        <v>2013601</v>
      </c>
      <c r="B204" s="98" t="s">
        <v>818</v>
      </c>
      <c r="C204" s="101">
        <v>431</v>
      </c>
    </row>
    <row r="205" s="22" customFormat="1" ht="20" customHeight="1" spans="1:3">
      <c r="A205" s="98">
        <v>2013602</v>
      </c>
      <c r="B205" s="98" t="s">
        <v>819</v>
      </c>
      <c r="C205" s="101">
        <v>234</v>
      </c>
    </row>
    <row r="206" s="22" customFormat="1" ht="20" customHeight="1" spans="1:3">
      <c r="A206" s="98">
        <v>2013603</v>
      </c>
      <c r="B206" s="98" t="s">
        <v>820</v>
      </c>
      <c r="C206" s="101"/>
    </row>
    <row r="207" s="22" customFormat="1" ht="20" customHeight="1" spans="1:3">
      <c r="A207" s="98">
        <v>2013650</v>
      </c>
      <c r="B207" s="98" t="s">
        <v>827</v>
      </c>
      <c r="C207" s="101"/>
    </row>
    <row r="208" s="22" customFormat="1" ht="20" customHeight="1" spans="1:3">
      <c r="A208" s="98">
        <v>2013699</v>
      </c>
      <c r="B208" s="98" t="s">
        <v>927</v>
      </c>
      <c r="C208" s="101">
        <v>469</v>
      </c>
    </row>
    <row r="209" s="22" customFormat="1" ht="20" customHeight="1" spans="1:3">
      <c r="A209" s="98">
        <v>20137</v>
      </c>
      <c r="B209" s="129" t="s">
        <v>928</v>
      </c>
      <c r="C209" s="101">
        <f>SUM(C210:C215)</f>
        <v>20</v>
      </c>
    </row>
    <row r="210" s="22" customFormat="1" ht="20" customHeight="1" spans="1:3">
      <c r="A210" s="98">
        <v>2013701</v>
      </c>
      <c r="B210" s="98" t="s">
        <v>818</v>
      </c>
      <c r="C210" s="101"/>
    </row>
    <row r="211" s="22" customFormat="1" ht="20" customHeight="1" spans="1:3">
      <c r="A211" s="98">
        <v>2013702</v>
      </c>
      <c r="B211" s="98" t="s">
        <v>819</v>
      </c>
      <c r="C211" s="101"/>
    </row>
    <row r="212" s="22" customFormat="1" ht="20" customHeight="1" spans="1:3">
      <c r="A212" s="98">
        <v>2013703</v>
      </c>
      <c r="B212" s="98" t="s">
        <v>820</v>
      </c>
      <c r="C212" s="101"/>
    </row>
    <row r="213" s="22" customFormat="1" ht="20" customHeight="1" spans="1:3">
      <c r="A213" s="98">
        <v>2013704</v>
      </c>
      <c r="B213" s="98" t="s">
        <v>929</v>
      </c>
      <c r="C213" s="101">
        <v>20</v>
      </c>
    </row>
    <row r="214" s="22" customFormat="1" ht="20" customHeight="1" spans="1:3">
      <c r="A214" s="98">
        <v>2013750</v>
      </c>
      <c r="B214" s="98" t="s">
        <v>827</v>
      </c>
      <c r="C214" s="101"/>
    </row>
    <row r="215" s="22" customFormat="1" ht="20" customHeight="1" spans="1:3">
      <c r="A215" s="98">
        <v>2013799</v>
      </c>
      <c r="B215" s="98" t="s">
        <v>930</v>
      </c>
      <c r="C215" s="101"/>
    </row>
    <row r="216" s="22" customFormat="1" ht="20" customHeight="1" spans="1:3">
      <c r="A216" s="98">
        <v>20138</v>
      </c>
      <c r="B216" s="129" t="s">
        <v>931</v>
      </c>
      <c r="C216" s="101">
        <f>SUM(C217:C230)</f>
        <v>2384</v>
      </c>
    </row>
    <row r="217" s="22" customFormat="1" ht="20" customHeight="1" spans="1:3">
      <c r="A217" s="98">
        <v>2013801</v>
      </c>
      <c r="B217" s="98" t="s">
        <v>818</v>
      </c>
      <c r="C217" s="101">
        <v>1189</v>
      </c>
    </row>
    <row r="218" s="22" customFormat="1" ht="20" customHeight="1" spans="1:3">
      <c r="A218" s="98">
        <v>2013802</v>
      </c>
      <c r="B218" s="98" t="s">
        <v>819</v>
      </c>
      <c r="C218" s="101">
        <v>31</v>
      </c>
    </row>
    <row r="219" s="22" customFormat="1" ht="20" customHeight="1" spans="1:3">
      <c r="A219" s="98">
        <v>2013803</v>
      </c>
      <c r="B219" s="98" t="s">
        <v>820</v>
      </c>
      <c r="C219" s="101"/>
    </row>
    <row r="220" s="22" customFormat="1" ht="20" customHeight="1" spans="1:3">
      <c r="A220" s="98">
        <v>2013804</v>
      </c>
      <c r="B220" s="98" t="s">
        <v>932</v>
      </c>
      <c r="C220" s="101">
        <v>94</v>
      </c>
    </row>
    <row r="221" s="22" customFormat="1" ht="20" customHeight="1" spans="1:3">
      <c r="A221" s="98">
        <v>2013805</v>
      </c>
      <c r="B221" s="98" t="s">
        <v>933</v>
      </c>
      <c r="C221" s="101">
        <v>27</v>
      </c>
    </row>
    <row r="222" s="22" customFormat="1" ht="20" customHeight="1" spans="1:3">
      <c r="A222" s="98">
        <v>2013808</v>
      </c>
      <c r="B222" s="98" t="s">
        <v>858</v>
      </c>
      <c r="C222" s="101">
        <v>30</v>
      </c>
    </row>
    <row r="223" s="22" customFormat="1" ht="20" customHeight="1" spans="1:3">
      <c r="A223" s="98">
        <v>2013810</v>
      </c>
      <c r="B223" s="98" t="s">
        <v>934</v>
      </c>
      <c r="C223" s="101">
        <v>60</v>
      </c>
    </row>
    <row r="224" s="22" customFormat="1" ht="20" customHeight="1" spans="1:3">
      <c r="A224" s="98">
        <v>2013812</v>
      </c>
      <c r="B224" s="98" t="s">
        <v>935</v>
      </c>
      <c r="C224" s="101">
        <v>3</v>
      </c>
    </row>
    <row r="225" s="22" customFormat="1" ht="20" customHeight="1" spans="1:3">
      <c r="A225" s="98">
        <v>2013813</v>
      </c>
      <c r="B225" s="98" t="s">
        <v>936</v>
      </c>
      <c r="C225" s="101"/>
    </row>
    <row r="226" s="22" customFormat="1" ht="20" customHeight="1" spans="1:3">
      <c r="A226" s="98">
        <v>2013814</v>
      </c>
      <c r="B226" s="98" t="s">
        <v>937</v>
      </c>
      <c r="C226" s="101"/>
    </row>
    <row r="227" s="22" customFormat="1" ht="20" customHeight="1" spans="1:3">
      <c r="A227" s="98">
        <v>2013815</v>
      </c>
      <c r="B227" s="98" t="s">
        <v>938</v>
      </c>
      <c r="C227" s="101"/>
    </row>
    <row r="228" s="22" customFormat="1" ht="20" customHeight="1" spans="1:3">
      <c r="A228" s="98">
        <v>2013816</v>
      </c>
      <c r="B228" s="98" t="s">
        <v>939</v>
      </c>
      <c r="C228" s="101">
        <v>160</v>
      </c>
    </row>
    <row r="229" s="22" customFormat="1" ht="20" customHeight="1" spans="1:3">
      <c r="A229" s="98">
        <v>2013850</v>
      </c>
      <c r="B229" s="98" t="s">
        <v>827</v>
      </c>
      <c r="C229" s="101">
        <v>549</v>
      </c>
    </row>
    <row r="230" s="22" customFormat="1" ht="20" customHeight="1" spans="1:3">
      <c r="A230" s="98">
        <v>2013899</v>
      </c>
      <c r="B230" s="98" t="s">
        <v>940</v>
      </c>
      <c r="C230" s="101">
        <v>241</v>
      </c>
    </row>
    <row r="231" s="22" customFormat="1" ht="20" customHeight="1" spans="1:3">
      <c r="A231" s="98">
        <v>20139</v>
      </c>
      <c r="B231" s="129" t="s">
        <v>941</v>
      </c>
      <c r="C231" s="101">
        <f>SUM(C232:C237)</f>
        <v>111</v>
      </c>
    </row>
    <row r="232" s="22" customFormat="1" ht="20" customHeight="1" spans="1:3">
      <c r="A232" s="98">
        <v>2013901</v>
      </c>
      <c r="B232" s="98" t="s">
        <v>818</v>
      </c>
      <c r="C232" s="101">
        <v>111</v>
      </c>
    </row>
    <row r="233" s="22" customFormat="1" ht="20" customHeight="1" spans="1:3">
      <c r="A233" s="98">
        <v>2013902</v>
      </c>
      <c r="B233" s="98" t="s">
        <v>819</v>
      </c>
      <c r="C233" s="101"/>
    </row>
    <row r="234" s="22" customFormat="1" ht="20" customHeight="1" spans="1:3">
      <c r="A234" s="98">
        <v>2013903</v>
      </c>
      <c r="B234" s="98" t="s">
        <v>820</v>
      </c>
      <c r="C234" s="101"/>
    </row>
    <row r="235" s="22" customFormat="1" ht="20" customHeight="1" spans="1:3">
      <c r="A235" s="98">
        <v>2013904</v>
      </c>
      <c r="B235" s="98" t="s">
        <v>912</v>
      </c>
      <c r="C235" s="101"/>
    </row>
    <row r="236" s="22" customFormat="1" ht="20" customHeight="1" spans="1:3">
      <c r="A236" s="98">
        <v>2013950</v>
      </c>
      <c r="B236" s="98" t="s">
        <v>827</v>
      </c>
      <c r="C236" s="101"/>
    </row>
    <row r="237" s="22" customFormat="1" ht="20" customHeight="1" spans="1:3">
      <c r="A237" s="98">
        <v>2013999</v>
      </c>
      <c r="B237" s="98" t="s">
        <v>942</v>
      </c>
      <c r="C237" s="107"/>
    </row>
    <row r="238" s="22" customFormat="1" ht="20" customHeight="1" spans="1:3">
      <c r="A238" s="98">
        <v>20140</v>
      </c>
      <c r="B238" s="183" t="s">
        <v>943</v>
      </c>
      <c r="C238" s="101">
        <f>SUM(C239:C243)</f>
        <v>467</v>
      </c>
    </row>
    <row r="239" s="22" customFormat="1" ht="20" customHeight="1" spans="1:3">
      <c r="A239" s="98">
        <v>2014001</v>
      </c>
      <c r="B239" s="98" t="s">
        <v>818</v>
      </c>
      <c r="C239" s="119">
        <v>240</v>
      </c>
    </row>
    <row r="240" s="22" customFormat="1" ht="20" customHeight="1" spans="1:3">
      <c r="A240" s="98">
        <v>2014002</v>
      </c>
      <c r="B240" s="98" t="s">
        <v>819</v>
      </c>
      <c r="C240" s="101">
        <v>46</v>
      </c>
    </row>
    <row r="241" s="22" customFormat="1" ht="20" customHeight="1" spans="1:3">
      <c r="A241" s="98">
        <v>2014003</v>
      </c>
      <c r="B241" s="98" t="s">
        <v>820</v>
      </c>
      <c r="C241" s="101"/>
    </row>
    <row r="242" s="22" customFormat="1" ht="20" customHeight="1" spans="1:3">
      <c r="A242" s="98">
        <v>2014004</v>
      </c>
      <c r="B242" s="98" t="s">
        <v>944</v>
      </c>
      <c r="C242" s="101">
        <v>168</v>
      </c>
    </row>
    <row r="243" s="22" customFormat="1" ht="20" customHeight="1" spans="1:3">
      <c r="A243" s="98">
        <v>2014099</v>
      </c>
      <c r="B243" s="98" t="s">
        <v>945</v>
      </c>
      <c r="C243" s="101">
        <v>13</v>
      </c>
    </row>
    <row r="244" s="22" customFormat="1" ht="20" customHeight="1" spans="1:3">
      <c r="A244" s="98">
        <v>20199</v>
      </c>
      <c r="B244" s="129" t="s">
        <v>946</v>
      </c>
      <c r="C244" s="101">
        <f>SUM(C245:C246)</f>
        <v>12</v>
      </c>
    </row>
    <row r="245" s="22" customFormat="1" ht="20" customHeight="1" spans="1:3">
      <c r="A245" s="98">
        <v>2019901</v>
      </c>
      <c r="B245" s="98" t="s">
        <v>947</v>
      </c>
      <c r="C245" s="101"/>
    </row>
    <row r="246" s="22" customFormat="1" ht="20" customHeight="1" spans="1:3">
      <c r="A246" s="98">
        <v>2019999</v>
      </c>
      <c r="B246" s="98" t="s">
        <v>948</v>
      </c>
      <c r="C246" s="101">
        <v>12</v>
      </c>
    </row>
    <row r="247" s="22" customFormat="1" ht="20" customHeight="1" spans="1:3">
      <c r="A247" s="98">
        <v>202</v>
      </c>
      <c r="B247" s="129" t="s">
        <v>949</v>
      </c>
      <c r="C247" s="101">
        <f>SUM(C248,C255,C258,C261,C267,C272,C274,C279,C285)</f>
        <v>0</v>
      </c>
    </row>
    <row r="248" s="22" customFormat="1" ht="20" customHeight="1" spans="1:3">
      <c r="A248" s="98">
        <v>20201</v>
      </c>
      <c r="B248" s="129" t="s">
        <v>950</v>
      </c>
      <c r="C248" s="101">
        <f>SUM(C249:C254)</f>
        <v>0</v>
      </c>
    </row>
    <row r="249" s="22" customFormat="1" ht="20" customHeight="1" spans="1:3">
      <c r="A249" s="98">
        <v>2020101</v>
      </c>
      <c r="B249" s="98" t="s">
        <v>818</v>
      </c>
      <c r="C249" s="101"/>
    </row>
    <row r="250" s="22" customFormat="1" ht="20" customHeight="1" spans="1:3">
      <c r="A250" s="98">
        <v>2020102</v>
      </c>
      <c r="B250" s="98" t="s">
        <v>819</v>
      </c>
      <c r="C250" s="101"/>
    </row>
    <row r="251" s="22" customFormat="1" ht="20" customHeight="1" spans="1:3">
      <c r="A251" s="98">
        <v>2020103</v>
      </c>
      <c r="B251" s="98" t="s">
        <v>820</v>
      </c>
      <c r="C251" s="101"/>
    </row>
    <row r="252" s="22" customFormat="1" ht="20" customHeight="1" spans="1:3">
      <c r="A252" s="98">
        <v>2020104</v>
      </c>
      <c r="B252" s="98" t="s">
        <v>912</v>
      </c>
      <c r="C252" s="101"/>
    </row>
    <row r="253" s="22" customFormat="1" ht="20" customHeight="1" spans="1:3">
      <c r="A253" s="98">
        <v>2020150</v>
      </c>
      <c r="B253" s="98" t="s">
        <v>827</v>
      </c>
      <c r="C253" s="101"/>
    </row>
    <row r="254" s="22" customFormat="1" ht="20" customHeight="1" spans="1:3">
      <c r="A254" s="98">
        <v>2020199</v>
      </c>
      <c r="B254" s="98" t="s">
        <v>951</v>
      </c>
      <c r="C254" s="101"/>
    </row>
    <row r="255" s="22" customFormat="1" ht="20" customHeight="1" spans="1:3">
      <c r="A255" s="98">
        <v>20202</v>
      </c>
      <c r="B255" s="129" t="s">
        <v>952</v>
      </c>
      <c r="C255" s="101">
        <f>SUM(C256:C257)</f>
        <v>0</v>
      </c>
    </row>
    <row r="256" s="22" customFormat="1" ht="20" customHeight="1" spans="1:3">
      <c r="A256" s="98">
        <v>2020201</v>
      </c>
      <c r="B256" s="98" t="s">
        <v>953</v>
      </c>
      <c r="C256" s="101"/>
    </row>
    <row r="257" s="22" customFormat="1" ht="20" customHeight="1" spans="1:3">
      <c r="A257" s="98">
        <v>2020202</v>
      </c>
      <c r="B257" s="98" t="s">
        <v>954</v>
      </c>
      <c r="C257" s="101"/>
    </row>
    <row r="258" s="22" customFormat="1" ht="20" customHeight="1" spans="1:3">
      <c r="A258" s="98">
        <v>20203</v>
      </c>
      <c r="B258" s="129" t="s">
        <v>955</v>
      </c>
      <c r="C258" s="101">
        <f>SUM(C259:C260)</f>
        <v>0</v>
      </c>
    </row>
    <row r="259" s="22" customFormat="1" ht="20" customHeight="1" spans="1:3">
      <c r="A259" s="98">
        <v>2020304</v>
      </c>
      <c r="B259" s="98" t="s">
        <v>956</v>
      </c>
      <c r="C259" s="101"/>
    </row>
    <row r="260" s="22" customFormat="1" ht="20" customHeight="1" spans="1:3">
      <c r="A260" s="98">
        <v>2020306</v>
      </c>
      <c r="B260" s="98" t="s">
        <v>957</v>
      </c>
      <c r="C260" s="101"/>
    </row>
    <row r="261" s="22" customFormat="1" ht="20" customHeight="1" spans="1:3">
      <c r="A261" s="98">
        <v>20204</v>
      </c>
      <c r="B261" s="129" t="s">
        <v>958</v>
      </c>
      <c r="C261" s="101">
        <f>SUM(C262:C266)</f>
        <v>0</v>
      </c>
    </row>
    <row r="262" s="22" customFormat="1" ht="20" customHeight="1" spans="1:3">
      <c r="A262" s="98">
        <v>2020401</v>
      </c>
      <c r="B262" s="98" t="s">
        <v>959</v>
      </c>
      <c r="C262" s="101"/>
    </row>
    <row r="263" s="22" customFormat="1" ht="20" customHeight="1" spans="1:3">
      <c r="A263" s="98">
        <v>2020402</v>
      </c>
      <c r="B263" s="98" t="s">
        <v>960</v>
      </c>
      <c r="C263" s="101"/>
    </row>
    <row r="264" s="22" customFormat="1" ht="20" customHeight="1" spans="1:3">
      <c r="A264" s="98">
        <v>2020403</v>
      </c>
      <c r="B264" s="98" t="s">
        <v>961</v>
      </c>
      <c r="C264" s="101"/>
    </row>
    <row r="265" s="22" customFormat="1" ht="20" customHeight="1" spans="1:3">
      <c r="A265" s="98">
        <v>2020404</v>
      </c>
      <c r="B265" s="98" t="s">
        <v>962</v>
      </c>
      <c r="C265" s="101"/>
    </row>
    <row r="266" s="22" customFormat="1" ht="20" customHeight="1" spans="1:3">
      <c r="A266" s="98">
        <v>2020499</v>
      </c>
      <c r="B266" s="98" t="s">
        <v>963</v>
      </c>
      <c r="C266" s="101"/>
    </row>
    <row r="267" s="22" customFormat="1" ht="20" customHeight="1" spans="1:3">
      <c r="A267" s="98">
        <v>20205</v>
      </c>
      <c r="B267" s="129" t="s">
        <v>964</v>
      </c>
      <c r="C267" s="101">
        <f>SUM(C268:C271)</f>
        <v>0</v>
      </c>
    </row>
    <row r="268" s="22" customFormat="1" ht="20" customHeight="1" spans="1:3">
      <c r="A268" s="98">
        <v>2020503</v>
      </c>
      <c r="B268" s="98" t="s">
        <v>965</v>
      </c>
      <c r="C268" s="101"/>
    </row>
    <row r="269" s="22" customFormat="1" ht="20" customHeight="1" spans="1:3">
      <c r="A269" s="98">
        <v>2020504</v>
      </c>
      <c r="B269" s="98" t="s">
        <v>966</v>
      </c>
      <c r="C269" s="101"/>
    </row>
    <row r="270" s="22" customFormat="1" ht="20" customHeight="1" spans="1:3">
      <c r="A270" s="98">
        <v>2020505</v>
      </c>
      <c r="B270" s="98" t="s">
        <v>967</v>
      </c>
      <c r="C270" s="101"/>
    </row>
    <row r="271" s="22" customFormat="1" ht="20" customHeight="1" spans="1:3">
      <c r="A271" s="98">
        <v>2020599</v>
      </c>
      <c r="B271" s="98" t="s">
        <v>968</v>
      </c>
      <c r="C271" s="101"/>
    </row>
    <row r="272" s="22" customFormat="1" ht="20" customHeight="1" spans="1:3">
      <c r="A272" s="98">
        <v>20206</v>
      </c>
      <c r="B272" s="129" t="s">
        <v>969</v>
      </c>
      <c r="C272" s="101">
        <f>C273</f>
        <v>0</v>
      </c>
    </row>
    <row r="273" s="22" customFormat="1" ht="20" customHeight="1" spans="1:3">
      <c r="A273" s="98">
        <v>2020601</v>
      </c>
      <c r="B273" s="98" t="s">
        <v>970</v>
      </c>
      <c r="C273" s="101"/>
    </row>
    <row r="274" s="22" customFormat="1" ht="20" customHeight="1" spans="1:3">
      <c r="A274" s="98">
        <v>20207</v>
      </c>
      <c r="B274" s="129" t="s">
        <v>971</v>
      </c>
      <c r="C274" s="101">
        <f>SUM(C275:C278)</f>
        <v>0</v>
      </c>
    </row>
    <row r="275" s="22" customFormat="1" ht="20" customHeight="1" spans="1:3">
      <c r="A275" s="98">
        <v>2020701</v>
      </c>
      <c r="B275" s="98" t="s">
        <v>972</v>
      </c>
      <c r="C275" s="101"/>
    </row>
    <row r="276" s="22" customFormat="1" ht="20" customHeight="1" spans="1:3">
      <c r="A276" s="98">
        <v>2020702</v>
      </c>
      <c r="B276" s="98" t="s">
        <v>973</v>
      </c>
      <c r="C276" s="101"/>
    </row>
    <row r="277" s="22" customFormat="1" ht="20" customHeight="1" spans="1:3">
      <c r="A277" s="98">
        <v>2020703</v>
      </c>
      <c r="B277" s="98" t="s">
        <v>974</v>
      </c>
      <c r="C277" s="101"/>
    </row>
    <row r="278" s="22" customFormat="1" ht="20" customHeight="1" spans="1:3">
      <c r="A278" s="98">
        <v>2020799</v>
      </c>
      <c r="B278" s="98" t="s">
        <v>975</v>
      </c>
      <c r="C278" s="101"/>
    </row>
    <row r="279" s="22" customFormat="1" ht="20" customHeight="1" spans="1:3">
      <c r="A279" s="98">
        <v>20208</v>
      </c>
      <c r="B279" s="129" t="s">
        <v>976</v>
      </c>
      <c r="C279" s="101">
        <f>SUM(C280:C284)</f>
        <v>0</v>
      </c>
    </row>
    <row r="280" s="22" customFormat="1" ht="20" customHeight="1" spans="1:3">
      <c r="A280" s="98">
        <v>2020801</v>
      </c>
      <c r="B280" s="98" t="s">
        <v>818</v>
      </c>
      <c r="C280" s="101"/>
    </row>
    <row r="281" s="22" customFormat="1" ht="20" customHeight="1" spans="1:3">
      <c r="A281" s="98">
        <v>2020802</v>
      </c>
      <c r="B281" s="98" t="s">
        <v>819</v>
      </c>
      <c r="C281" s="101"/>
    </row>
    <row r="282" s="22" customFormat="1" ht="20" customHeight="1" spans="1:3">
      <c r="A282" s="98">
        <v>2020803</v>
      </c>
      <c r="B282" s="98" t="s">
        <v>820</v>
      </c>
      <c r="C282" s="101"/>
    </row>
    <row r="283" s="22" customFormat="1" ht="20" customHeight="1" spans="1:3">
      <c r="A283" s="98">
        <v>2020850</v>
      </c>
      <c r="B283" s="98" t="s">
        <v>827</v>
      </c>
      <c r="C283" s="101"/>
    </row>
    <row r="284" s="22" customFormat="1" ht="20" customHeight="1" spans="1:3">
      <c r="A284" s="98">
        <v>2020899</v>
      </c>
      <c r="B284" s="98" t="s">
        <v>977</v>
      </c>
      <c r="C284" s="101"/>
    </row>
    <row r="285" s="22" customFormat="1" ht="20" customHeight="1" spans="1:3">
      <c r="A285" s="98">
        <v>20299</v>
      </c>
      <c r="B285" s="129" t="s">
        <v>978</v>
      </c>
      <c r="C285" s="101">
        <f>C286</f>
        <v>0</v>
      </c>
    </row>
    <row r="286" s="22" customFormat="1" ht="20" customHeight="1" spans="1:3">
      <c r="A286" s="98">
        <v>2029999</v>
      </c>
      <c r="B286" s="98" t="s">
        <v>979</v>
      </c>
      <c r="C286" s="101"/>
    </row>
    <row r="287" s="22" customFormat="1" ht="20" customHeight="1" spans="1:3">
      <c r="A287" s="98">
        <v>203</v>
      </c>
      <c r="B287" s="129" t="s">
        <v>980</v>
      </c>
      <c r="C287" s="101">
        <f>SUM(C288,C292,C294,C296,C304)</f>
        <v>0</v>
      </c>
    </row>
    <row r="288" s="22" customFormat="1" ht="20" customHeight="1" spans="1:3">
      <c r="A288" s="98">
        <v>20301</v>
      </c>
      <c r="B288" s="129" t="s">
        <v>981</v>
      </c>
      <c r="C288" s="101">
        <f>SUM(C289:C291)</f>
        <v>0</v>
      </c>
    </row>
    <row r="289" s="22" customFormat="1" ht="20" customHeight="1" spans="1:3">
      <c r="A289" s="98">
        <v>2030101</v>
      </c>
      <c r="B289" s="98" t="s">
        <v>982</v>
      </c>
      <c r="C289" s="101"/>
    </row>
    <row r="290" s="22" customFormat="1" ht="20" customHeight="1" spans="1:3">
      <c r="A290" s="98">
        <v>2030102</v>
      </c>
      <c r="B290" s="98" t="s">
        <v>983</v>
      </c>
      <c r="C290" s="101"/>
    </row>
    <row r="291" s="22" customFormat="1" ht="20" customHeight="1" spans="1:3">
      <c r="A291" s="98">
        <v>2030199</v>
      </c>
      <c r="B291" s="98" t="s">
        <v>984</v>
      </c>
      <c r="C291" s="101"/>
    </row>
    <row r="292" s="22" customFormat="1" ht="20" customHeight="1" spans="1:3">
      <c r="A292" s="98">
        <v>20304</v>
      </c>
      <c r="B292" s="129" t="s">
        <v>985</v>
      </c>
      <c r="C292" s="101">
        <f>C293</f>
        <v>0</v>
      </c>
    </row>
    <row r="293" s="22" customFormat="1" ht="20" customHeight="1" spans="1:3">
      <c r="A293" s="98">
        <v>2030401</v>
      </c>
      <c r="B293" s="98" t="s">
        <v>986</v>
      </c>
      <c r="C293" s="101"/>
    </row>
    <row r="294" s="22" customFormat="1" ht="20" customHeight="1" spans="1:3">
      <c r="A294" s="98">
        <v>20305</v>
      </c>
      <c r="B294" s="129" t="s">
        <v>987</v>
      </c>
      <c r="C294" s="101">
        <f>C295</f>
        <v>0</v>
      </c>
    </row>
    <row r="295" s="22" customFormat="1" ht="20" customHeight="1" spans="1:3">
      <c r="A295" s="98">
        <v>2030501</v>
      </c>
      <c r="B295" s="98" t="s">
        <v>988</v>
      </c>
      <c r="C295" s="101"/>
    </row>
    <row r="296" s="22" customFormat="1" ht="20" customHeight="1" spans="1:3">
      <c r="A296" s="98">
        <v>20306</v>
      </c>
      <c r="B296" s="129" t="s">
        <v>989</v>
      </c>
      <c r="C296" s="101">
        <f>SUM(C297:C303)</f>
        <v>0</v>
      </c>
    </row>
    <row r="297" s="22" customFormat="1" ht="20" customHeight="1" spans="1:3">
      <c r="A297" s="98">
        <v>2030601</v>
      </c>
      <c r="B297" s="98" t="s">
        <v>990</v>
      </c>
      <c r="C297" s="101"/>
    </row>
    <row r="298" s="22" customFormat="1" ht="20" customHeight="1" spans="1:3">
      <c r="A298" s="98">
        <v>2030602</v>
      </c>
      <c r="B298" s="98" t="s">
        <v>991</v>
      </c>
      <c r="C298" s="101"/>
    </row>
    <row r="299" s="22" customFormat="1" ht="20" customHeight="1" spans="1:3">
      <c r="A299" s="98">
        <v>2030603</v>
      </c>
      <c r="B299" s="98" t="s">
        <v>992</v>
      </c>
      <c r="C299" s="101"/>
    </row>
    <row r="300" s="22" customFormat="1" ht="20" customHeight="1" spans="1:3">
      <c r="A300" s="98">
        <v>2030604</v>
      </c>
      <c r="B300" s="98" t="s">
        <v>993</v>
      </c>
      <c r="C300" s="101"/>
    </row>
    <row r="301" s="22" customFormat="1" ht="20" customHeight="1" spans="1:3">
      <c r="A301" s="98">
        <v>2030607</v>
      </c>
      <c r="B301" s="98" t="s">
        <v>994</v>
      </c>
      <c r="C301" s="101"/>
    </row>
    <row r="302" s="22" customFormat="1" ht="20" customHeight="1" spans="1:3">
      <c r="A302" s="98">
        <v>2030608</v>
      </c>
      <c r="B302" s="98" t="s">
        <v>995</v>
      </c>
      <c r="C302" s="101"/>
    </row>
    <row r="303" s="22" customFormat="1" ht="20" customHeight="1" spans="1:3">
      <c r="A303" s="98">
        <v>2030699</v>
      </c>
      <c r="B303" s="98" t="s">
        <v>996</v>
      </c>
      <c r="C303" s="101"/>
    </row>
    <row r="304" s="22" customFormat="1" ht="20" customHeight="1" spans="1:3">
      <c r="A304" s="98">
        <v>20399</v>
      </c>
      <c r="B304" s="129" t="s">
        <v>997</v>
      </c>
      <c r="C304" s="101">
        <f>C305</f>
        <v>0</v>
      </c>
    </row>
    <row r="305" s="22" customFormat="1" ht="20" customHeight="1" spans="1:3">
      <c r="A305" s="98">
        <v>2039999</v>
      </c>
      <c r="B305" s="98" t="s">
        <v>998</v>
      </c>
      <c r="C305" s="101"/>
    </row>
    <row r="306" s="22" customFormat="1" ht="20" customHeight="1" spans="1:3">
      <c r="A306" s="98">
        <v>204</v>
      </c>
      <c r="B306" s="129" t="s">
        <v>999</v>
      </c>
      <c r="C306" s="101">
        <f>SUM(C307,C310,C321,C328,C336,C345,C359,C369,C379,C387,C393)</f>
        <v>12789</v>
      </c>
    </row>
    <row r="307" s="22" customFormat="1" ht="20" customHeight="1" spans="1:3">
      <c r="A307" s="98">
        <v>20401</v>
      </c>
      <c r="B307" s="129" t="s">
        <v>1000</v>
      </c>
      <c r="C307" s="101">
        <f>SUM(C308:C309)</f>
        <v>286</v>
      </c>
    </row>
    <row r="308" s="22" customFormat="1" ht="20" customHeight="1" spans="1:3">
      <c r="A308" s="98">
        <v>2040101</v>
      </c>
      <c r="B308" s="98" t="s">
        <v>1001</v>
      </c>
      <c r="C308" s="101"/>
    </row>
    <row r="309" s="22" customFormat="1" ht="20" customHeight="1" spans="1:3">
      <c r="A309" s="98">
        <v>2040199</v>
      </c>
      <c r="B309" s="98" t="s">
        <v>1002</v>
      </c>
      <c r="C309" s="101">
        <v>286</v>
      </c>
    </row>
    <row r="310" s="22" customFormat="1" ht="20" customHeight="1" spans="1:3">
      <c r="A310" s="98">
        <v>20402</v>
      </c>
      <c r="B310" s="129" t="s">
        <v>1003</v>
      </c>
      <c r="C310" s="101">
        <f>SUM(C311:C320)</f>
        <v>9318</v>
      </c>
    </row>
    <row r="311" s="22" customFormat="1" ht="20" customHeight="1" spans="1:3">
      <c r="A311" s="98">
        <v>2040201</v>
      </c>
      <c r="B311" s="98" t="s">
        <v>818</v>
      </c>
      <c r="C311" s="101">
        <v>6722</v>
      </c>
    </row>
    <row r="312" s="22" customFormat="1" ht="20" customHeight="1" spans="1:3">
      <c r="A312" s="98">
        <v>2040202</v>
      </c>
      <c r="B312" s="98" t="s">
        <v>819</v>
      </c>
      <c r="C312" s="101">
        <v>754</v>
      </c>
    </row>
    <row r="313" s="22" customFormat="1" ht="20" customHeight="1" spans="1:3">
      <c r="A313" s="98">
        <v>2040203</v>
      </c>
      <c r="B313" s="98" t="s">
        <v>820</v>
      </c>
      <c r="C313" s="101"/>
    </row>
    <row r="314" s="22" customFormat="1" ht="20" customHeight="1" spans="1:3">
      <c r="A314" s="98">
        <v>2040219</v>
      </c>
      <c r="B314" s="98" t="s">
        <v>858</v>
      </c>
      <c r="C314" s="101">
        <v>43</v>
      </c>
    </row>
    <row r="315" s="22" customFormat="1" ht="20" customHeight="1" spans="1:3">
      <c r="A315" s="98">
        <v>2040220</v>
      </c>
      <c r="B315" s="98" t="s">
        <v>1004</v>
      </c>
      <c r="C315" s="101">
        <v>631</v>
      </c>
    </row>
    <row r="316" s="22" customFormat="1" ht="20" customHeight="1" spans="1:3">
      <c r="A316" s="98">
        <v>2040221</v>
      </c>
      <c r="B316" s="98" t="s">
        <v>1005</v>
      </c>
      <c r="C316" s="101">
        <v>109</v>
      </c>
    </row>
    <row r="317" s="22" customFormat="1" ht="20" customHeight="1" spans="1:3">
      <c r="A317" s="98">
        <v>2040222</v>
      </c>
      <c r="B317" s="98" t="s">
        <v>1006</v>
      </c>
      <c r="C317" s="101"/>
    </row>
    <row r="318" s="22" customFormat="1" ht="20" customHeight="1" spans="1:3">
      <c r="A318" s="98">
        <v>2040223</v>
      </c>
      <c r="B318" s="98" t="s">
        <v>1007</v>
      </c>
      <c r="C318" s="101"/>
    </row>
    <row r="319" s="22" customFormat="1" ht="20" customHeight="1" spans="1:3">
      <c r="A319" s="98">
        <v>2040250</v>
      </c>
      <c r="B319" s="98" t="s">
        <v>827</v>
      </c>
      <c r="C319" s="101"/>
    </row>
    <row r="320" s="22" customFormat="1" ht="20" customHeight="1" spans="1:3">
      <c r="A320" s="98">
        <v>2040299</v>
      </c>
      <c r="B320" s="98" t="s">
        <v>1008</v>
      </c>
      <c r="C320" s="101">
        <v>1059</v>
      </c>
    </row>
    <row r="321" s="22" customFormat="1" ht="20" customHeight="1" spans="1:3">
      <c r="A321" s="98">
        <v>20403</v>
      </c>
      <c r="B321" s="129" t="s">
        <v>1009</v>
      </c>
      <c r="C321" s="101">
        <f>SUM(C322:C327)</f>
        <v>0</v>
      </c>
    </row>
    <row r="322" s="22" customFormat="1" ht="20" customHeight="1" spans="1:3">
      <c r="A322" s="98">
        <v>2040301</v>
      </c>
      <c r="B322" s="98" t="s">
        <v>818</v>
      </c>
      <c r="C322" s="101"/>
    </row>
    <row r="323" s="22" customFormat="1" ht="20" customHeight="1" spans="1:3">
      <c r="A323" s="98">
        <v>2040302</v>
      </c>
      <c r="B323" s="98" t="s">
        <v>819</v>
      </c>
      <c r="C323" s="101"/>
    </row>
    <row r="324" s="22" customFormat="1" ht="20" customHeight="1" spans="1:3">
      <c r="A324" s="98">
        <v>2040303</v>
      </c>
      <c r="B324" s="98" t="s">
        <v>820</v>
      </c>
      <c r="C324" s="101"/>
    </row>
    <row r="325" s="22" customFormat="1" ht="20" customHeight="1" spans="1:3">
      <c r="A325" s="98">
        <v>2040304</v>
      </c>
      <c r="B325" s="98" t="s">
        <v>1010</v>
      </c>
      <c r="C325" s="101"/>
    </row>
    <row r="326" s="22" customFormat="1" ht="20" customHeight="1" spans="1:3">
      <c r="A326" s="98">
        <v>2040350</v>
      </c>
      <c r="B326" s="98" t="s">
        <v>827</v>
      </c>
      <c r="C326" s="101"/>
    </row>
    <row r="327" s="22" customFormat="1" ht="20" customHeight="1" spans="1:3">
      <c r="A327" s="98">
        <v>2040399</v>
      </c>
      <c r="B327" s="98" t="s">
        <v>1011</v>
      </c>
      <c r="C327" s="101"/>
    </row>
    <row r="328" s="22" customFormat="1" ht="20" customHeight="1" spans="1:3">
      <c r="A328" s="98">
        <v>20404</v>
      </c>
      <c r="B328" s="129" t="s">
        <v>1012</v>
      </c>
      <c r="C328" s="101">
        <f>SUM(C329:C335)</f>
        <v>94</v>
      </c>
    </row>
    <row r="329" s="22" customFormat="1" ht="20" customHeight="1" spans="1:3">
      <c r="A329" s="98">
        <v>2040401</v>
      </c>
      <c r="B329" s="98" t="s">
        <v>818</v>
      </c>
      <c r="C329" s="101">
        <v>94</v>
      </c>
    </row>
    <row r="330" s="22" customFormat="1" ht="20" customHeight="1" spans="1:3">
      <c r="A330" s="98">
        <v>2040402</v>
      </c>
      <c r="B330" s="98" t="s">
        <v>819</v>
      </c>
      <c r="C330" s="101"/>
    </row>
    <row r="331" s="22" customFormat="1" ht="20" customHeight="1" spans="1:3">
      <c r="A331" s="98">
        <v>2040403</v>
      </c>
      <c r="B331" s="98" t="s">
        <v>820</v>
      </c>
      <c r="C331" s="101"/>
    </row>
    <row r="332" s="22" customFormat="1" ht="20" customHeight="1" spans="1:3">
      <c r="A332" s="98">
        <v>2040409</v>
      </c>
      <c r="B332" s="98" t="s">
        <v>1013</v>
      </c>
      <c r="C332" s="101"/>
    </row>
    <row r="333" s="22" customFormat="1" ht="20" customHeight="1" spans="1:3">
      <c r="A333" s="98">
        <v>2040410</v>
      </c>
      <c r="B333" s="98" t="s">
        <v>1014</v>
      </c>
      <c r="C333" s="101"/>
    </row>
    <row r="334" s="22" customFormat="1" ht="20" customHeight="1" spans="1:3">
      <c r="A334" s="98">
        <v>2040450</v>
      </c>
      <c r="B334" s="98" t="s">
        <v>827</v>
      </c>
      <c r="C334" s="101"/>
    </row>
    <row r="335" s="22" customFormat="1" ht="20" customHeight="1" spans="1:3">
      <c r="A335" s="98">
        <v>2040499</v>
      </c>
      <c r="B335" s="98" t="s">
        <v>1015</v>
      </c>
      <c r="C335" s="101"/>
    </row>
    <row r="336" s="22" customFormat="1" ht="20" customHeight="1" spans="1:3">
      <c r="A336" s="98">
        <v>20405</v>
      </c>
      <c r="B336" s="129" t="s">
        <v>1016</v>
      </c>
      <c r="C336" s="101">
        <f>SUM(C337:C344)</f>
        <v>255</v>
      </c>
    </row>
    <row r="337" s="22" customFormat="1" ht="20" customHeight="1" spans="1:3">
      <c r="A337" s="98">
        <v>2040501</v>
      </c>
      <c r="B337" s="98" t="s">
        <v>818</v>
      </c>
      <c r="C337" s="101">
        <v>250</v>
      </c>
    </row>
    <row r="338" s="22" customFormat="1" ht="20" customHeight="1" spans="1:3">
      <c r="A338" s="98">
        <v>2040502</v>
      </c>
      <c r="B338" s="98" t="s">
        <v>819</v>
      </c>
      <c r="C338" s="101">
        <v>5</v>
      </c>
    </row>
    <row r="339" s="22" customFormat="1" ht="20" customHeight="1" spans="1:3">
      <c r="A339" s="98">
        <v>2040503</v>
      </c>
      <c r="B339" s="98" t="s">
        <v>820</v>
      </c>
      <c r="C339" s="101"/>
    </row>
    <row r="340" s="22" customFormat="1" ht="20" customHeight="1" spans="1:3">
      <c r="A340" s="98">
        <v>2040504</v>
      </c>
      <c r="B340" s="98" t="s">
        <v>1017</v>
      </c>
      <c r="C340" s="101"/>
    </row>
    <row r="341" s="22" customFormat="1" ht="20" customHeight="1" spans="1:3">
      <c r="A341" s="98">
        <v>2040505</v>
      </c>
      <c r="B341" s="98" t="s">
        <v>1018</v>
      </c>
      <c r="C341" s="101"/>
    </row>
    <row r="342" s="22" customFormat="1" ht="20" customHeight="1" spans="1:3">
      <c r="A342" s="98">
        <v>2040506</v>
      </c>
      <c r="B342" s="98" t="s">
        <v>1019</v>
      </c>
      <c r="C342" s="101"/>
    </row>
    <row r="343" s="22" customFormat="1" ht="20" customHeight="1" spans="1:3">
      <c r="A343" s="98">
        <v>2040550</v>
      </c>
      <c r="B343" s="98" t="s">
        <v>827</v>
      </c>
      <c r="C343" s="101"/>
    </row>
    <row r="344" s="22" customFormat="1" ht="20" customHeight="1" spans="1:3">
      <c r="A344" s="98">
        <v>2040599</v>
      </c>
      <c r="B344" s="98" t="s">
        <v>1020</v>
      </c>
      <c r="C344" s="101"/>
    </row>
    <row r="345" s="22" customFormat="1" ht="20" customHeight="1" spans="1:3">
      <c r="A345" s="98">
        <v>20406</v>
      </c>
      <c r="B345" s="129" t="s">
        <v>1021</v>
      </c>
      <c r="C345" s="101">
        <f>SUM(C346:C358)</f>
        <v>1145</v>
      </c>
    </row>
    <row r="346" s="22" customFormat="1" ht="20" customHeight="1" spans="1:3">
      <c r="A346" s="98">
        <v>2040601</v>
      </c>
      <c r="B346" s="98" t="s">
        <v>818</v>
      </c>
      <c r="C346" s="101">
        <v>679</v>
      </c>
    </row>
    <row r="347" s="22" customFormat="1" ht="20" customHeight="1" spans="1:3">
      <c r="A347" s="98">
        <v>2040602</v>
      </c>
      <c r="B347" s="98" t="s">
        <v>819</v>
      </c>
      <c r="C347" s="101">
        <v>4</v>
      </c>
    </row>
    <row r="348" s="22" customFormat="1" ht="20" customHeight="1" spans="1:3">
      <c r="A348" s="98">
        <v>2040603</v>
      </c>
      <c r="B348" s="98" t="s">
        <v>820</v>
      </c>
      <c r="C348" s="101"/>
    </row>
    <row r="349" s="22" customFormat="1" ht="20" customHeight="1" spans="1:3">
      <c r="A349" s="98">
        <v>2040604</v>
      </c>
      <c r="B349" s="98" t="s">
        <v>1022</v>
      </c>
      <c r="C349" s="101">
        <v>10</v>
      </c>
    </row>
    <row r="350" s="22" customFormat="1" ht="20" customHeight="1" spans="1:3">
      <c r="A350" s="98">
        <v>2040605</v>
      </c>
      <c r="B350" s="98" t="s">
        <v>1023</v>
      </c>
      <c r="C350" s="101">
        <v>26</v>
      </c>
    </row>
    <row r="351" s="22" customFormat="1" ht="20" customHeight="1" spans="1:3">
      <c r="A351" s="98">
        <v>2040606</v>
      </c>
      <c r="B351" s="98" t="s">
        <v>1024</v>
      </c>
      <c r="C351" s="101">
        <v>2</v>
      </c>
    </row>
    <row r="352" s="22" customFormat="1" ht="20" customHeight="1" spans="1:3">
      <c r="A352" s="98">
        <v>2040607</v>
      </c>
      <c r="B352" s="98" t="s">
        <v>1025</v>
      </c>
      <c r="C352" s="101">
        <v>19</v>
      </c>
    </row>
    <row r="353" s="22" customFormat="1" ht="20" customHeight="1" spans="1:3">
      <c r="A353" s="98">
        <v>2040608</v>
      </c>
      <c r="B353" s="98" t="s">
        <v>1026</v>
      </c>
      <c r="C353" s="101"/>
    </row>
    <row r="354" s="22" customFormat="1" ht="20" customHeight="1" spans="1:3">
      <c r="A354" s="98">
        <v>2040610</v>
      </c>
      <c r="B354" s="98" t="s">
        <v>1027</v>
      </c>
      <c r="C354" s="101">
        <v>207</v>
      </c>
    </row>
    <row r="355" s="22" customFormat="1" ht="20" customHeight="1" spans="1:3">
      <c r="A355" s="98">
        <v>2040612</v>
      </c>
      <c r="B355" s="98" t="s">
        <v>1028</v>
      </c>
      <c r="C355" s="101">
        <v>32</v>
      </c>
    </row>
    <row r="356" s="22" customFormat="1" ht="20" customHeight="1" spans="1:3">
      <c r="A356" s="98">
        <v>2040613</v>
      </c>
      <c r="B356" s="98" t="s">
        <v>858</v>
      </c>
      <c r="C356" s="101"/>
    </row>
    <row r="357" s="22" customFormat="1" ht="20" customHeight="1" spans="1:3">
      <c r="A357" s="98">
        <v>2040650</v>
      </c>
      <c r="B357" s="98" t="s">
        <v>827</v>
      </c>
      <c r="C357" s="101"/>
    </row>
    <row r="358" s="22" customFormat="1" ht="20" customHeight="1" spans="1:3">
      <c r="A358" s="98">
        <v>2040699</v>
      </c>
      <c r="B358" s="98" t="s">
        <v>1029</v>
      </c>
      <c r="C358" s="101">
        <v>166</v>
      </c>
    </row>
    <row r="359" s="22" customFormat="1" ht="20" customHeight="1" spans="1:3">
      <c r="A359" s="98">
        <v>20407</v>
      </c>
      <c r="B359" s="129" t="s">
        <v>1030</v>
      </c>
      <c r="C359" s="101">
        <f>SUM(C360:C368)</f>
        <v>0</v>
      </c>
    </row>
    <row r="360" s="22" customFormat="1" ht="20" customHeight="1" spans="1:3">
      <c r="A360" s="98">
        <v>2040701</v>
      </c>
      <c r="B360" s="98" t="s">
        <v>818</v>
      </c>
      <c r="C360" s="101"/>
    </row>
    <row r="361" s="22" customFormat="1" ht="20" customHeight="1" spans="1:3">
      <c r="A361" s="98">
        <v>2040702</v>
      </c>
      <c r="B361" s="98" t="s">
        <v>819</v>
      </c>
      <c r="C361" s="101"/>
    </row>
    <row r="362" s="22" customFormat="1" ht="20" customHeight="1" spans="1:3">
      <c r="A362" s="98">
        <v>2040703</v>
      </c>
      <c r="B362" s="98" t="s">
        <v>820</v>
      </c>
      <c r="C362" s="101"/>
    </row>
    <row r="363" s="22" customFormat="1" ht="20" customHeight="1" spans="1:3">
      <c r="A363" s="98">
        <v>2040704</v>
      </c>
      <c r="B363" s="98" t="s">
        <v>1031</v>
      </c>
      <c r="C363" s="101"/>
    </row>
    <row r="364" s="22" customFormat="1" ht="20" customHeight="1" spans="1:3">
      <c r="A364" s="98">
        <v>2040705</v>
      </c>
      <c r="B364" s="98" t="s">
        <v>1032</v>
      </c>
      <c r="C364" s="101"/>
    </row>
    <row r="365" s="22" customFormat="1" ht="20" customHeight="1" spans="1:3">
      <c r="A365" s="98">
        <v>2040706</v>
      </c>
      <c r="B365" s="98" t="s">
        <v>1033</v>
      </c>
      <c r="C365" s="101"/>
    </row>
    <row r="366" s="22" customFormat="1" ht="20" customHeight="1" spans="1:3">
      <c r="A366" s="98">
        <v>2040707</v>
      </c>
      <c r="B366" s="98" t="s">
        <v>858</v>
      </c>
      <c r="C366" s="101"/>
    </row>
    <row r="367" s="22" customFormat="1" ht="20" customHeight="1" spans="1:3">
      <c r="A367" s="98">
        <v>2040750</v>
      </c>
      <c r="B367" s="98" t="s">
        <v>827</v>
      </c>
      <c r="C367" s="101"/>
    </row>
    <row r="368" s="22" customFormat="1" ht="20" customHeight="1" spans="1:3">
      <c r="A368" s="98">
        <v>2040799</v>
      </c>
      <c r="B368" s="98" t="s">
        <v>1034</v>
      </c>
      <c r="C368" s="101"/>
    </row>
    <row r="369" s="22" customFormat="1" ht="20" customHeight="1" spans="1:3">
      <c r="A369" s="98">
        <v>20408</v>
      </c>
      <c r="B369" s="129" t="s">
        <v>1035</v>
      </c>
      <c r="C369" s="101">
        <f>SUM(C370:C378)</f>
        <v>0</v>
      </c>
    </row>
    <row r="370" s="22" customFormat="1" ht="20" customHeight="1" spans="1:3">
      <c r="A370" s="98">
        <v>2040801</v>
      </c>
      <c r="B370" s="98" t="s">
        <v>818</v>
      </c>
      <c r="C370" s="101"/>
    </row>
    <row r="371" s="22" customFormat="1" ht="20" customHeight="1" spans="1:3">
      <c r="A371" s="98">
        <v>2040802</v>
      </c>
      <c r="B371" s="98" t="s">
        <v>819</v>
      </c>
      <c r="C371" s="101"/>
    </row>
    <row r="372" s="22" customFormat="1" ht="20" customHeight="1" spans="1:3">
      <c r="A372" s="98">
        <v>2040803</v>
      </c>
      <c r="B372" s="98" t="s">
        <v>820</v>
      </c>
      <c r="C372" s="101"/>
    </row>
    <row r="373" s="22" customFormat="1" ht="20" customHeight="1" spans="1:3">
      <c r="A373" s="98">
        <v>2040804</v>
      </c>
      <c r="B373" s="98" t="s">
        <v>1036</v>
      </c>
      <c r="C373" s="101"/>
    </row>
    <row r="374" s="22" customFormat="1" ht="20" customHeight="1" spans="1:3">
      <c r="A374" s="98">
        <v>2040805</v>
      </c>
      <c r="B374" s="98" t="s">
        <v>1037</v>
      </c>
      <c r="C374" s="101"/>
    </row>
    <row r="375" s="22" customFormat="1" ht="20" customHeight="1" spans="1:3">
      <c r="A375" s="98">
        <v>2040806</v>
      </c>
      <c r="B375" s="98" t="s">
        <v>1038</v>
      </c>
      <c r="C375" s="101"/>
    </row>
    <row r="376" s="22" customFormat="1" ht="20" customHeight="1" spans="1:3">
      <c r="A376" s="98">
        <v>2040807</v>
      </c>
      <c r="B376" s="98" t="s">
        <v>858</v>
      </c>
      <c r="C376" s="101"/>
    </row>
    <row r="377" s="22" customFormat="1" ht="20" customHeight="1" spans="1:3">
      <c r="A377" s="98">
        <v>2040850</v>
      </c>
      <c r="B377" s="98" t="s">
        <v>827</v>
      </c>
      <c r="C377" s="101"/>
    </row>
    <row r="378" s="22" customFormat="1" ht="20" customHeight="1" spans="1:3">
      <c r="A378" s="98">
        <v>2040899</v>
      </c>
      <c r="B378" s="98" t="s">
        <v>1039</v>
      </c>
      <c r="C378" s="101"/>
    </row>
    <row r="379" s="22" customFormat="1" ht="20" customHeight="1" spans="1:3">
      <c r="A379" s="98">
        <v>20409</v>
      </c>
      <c r="B379" s="129" t="s">
        <v>1040</v>
      </c>
      <c r="C379" s="101">
        <f>SUM(C380:C386)</f>
        <v>0</v>
      </c>
    </row>
    <row r="380" s="22" customFormat="1" ht="20" customHeight="1" spans="1:3">
      <c r="A380" s="98">
        <v>2040901</v>
      </c>
      <c r="B380" s="98" t="s">
        <v>818</v>
      </c>
      <c r="C380" s="101"/>
    </row>
    <row r="381" s="22" customFormat="1" ht="20" customHeight="1" spans="1:3">
      <c r="A381" s="98">
        <v>2040902</v>
      </c>
      <c r="B381" s="98" t="s">
        <v>819</v>
      </c>
      <c r="C381" s="101"/>
    </row>
    <row r="382" s="22" customFormat="1" ht="20" customHeight="1" spans="1:3">
      <c r="A382" s="98">
        <v>2040903</v>
      </c>
      <c r="B382" s="98" t="s">
        <v>820</v>
      </c>
      <c r="C382" s="101"/>
    </row>
    <row r="383" s="22" customFormat="1" ht="20" customHeight="1" spans="1:3">
      <c r="A383" s="98">
        <v>2040904</v>
      </c>
      <c r="B383" s="98" t="s">
        <v>1041</v>
      </c>
      <c r="C383" s="101"/>
    </row>
    <row r="384" s="22" customFormat="1" ht="20" customHeight="1" spans="1:3">
      <c r="A384" s="98">
        <v>2040905</v>
      </c>
      <c r="B384" s="98" t="s">
        <v>1042</v>
      </c>
      <c r="C384" s="101"/>
    </row>
    <row r="385" s="22" customFormat="1" ht="20" customHeight="1" spans="1:3">
      <c r="A385" s="98">
        <v>2040950</v>
      </c>
      <c r="B385" s="98" t="s">
        <v>827</v>
      </c>
      <c r="C385" s="101"/>
    </row>
    <row r="386" s="22" customFormat="1" ht="20" customHeight="1" spans="1:3">
      <c r="A386" s="98">
        <v>2040999</v>
      </c>
      <c r="B386" s="98" t="s">
        <v>1043</v>
      </c>
      <c r="C386" s="101"/>
    </row>
    <row r="387" s="22" customFormat="1" ht="20" customHeight="1" spans="1:3">
      <c r="A387" s="98">
        <v>20410</v>
      </c>
      <c r="B387" s="129" t="s">
        <v>1044</v>
      </c>
      <c r="C387" s="101">
        <f>SUM(C388:C392)</f>
        <v>0</v>
      </c>
    </row>
    <row r="388" s="22" customFormat="1" ht="20" customHeight="1" spans="1:3">
      <c r="A388" s="98">
        <v>2041001</v>
      </c>
      <c r="B388" s="98" t="s">
        <v>818</v>
      </c>
      <c r="C388" s="101"/>
    </row>
    <row r="389" s="22" customFormat="1" ht="20" customHeight="1" spans="1:3">
      <c r="A389" s="98">
        <v>2041002</v>
      </c>
      <c r="B389" s="98" t="s">
        <v>819</v>
      </c>
      <c r="C389" s="101"/>
    </row>
    <row r="390" s="22" customFormat="1" ht="20" customHeight="1" spans="1:3">
      <c r="A390" s="98">
        <v>2041006</v>
      </c>
      <c r="B390" s="98" t="s">
        <v>858</v>
      </c>
      <c r="C390" s="101"/>
    </row>
    <row r="391" s="22" customFormat="1" ht="20" customHeight="1" spans="1:3">
      <c r="A391" s="98">
        <v>2041007</v>
      </c>
      <c r="B391" s="98" t="s">
        <v>1045</v>
      </c>
      <c r="C391" s="101"/>
    </row>
    <row r="392" s="22" customFormat="1" ht="20" customHeight="1" spans="1:3">
      <c r="A392" s="98">
        <v>2041099</v>
      </c>
      <c r="B392" s="98" t="s">
        <v>1046</v>
      </c>
      <c r="C392" s="101"/>
    </row>
    <row r="393" s="22" customFormat="1" ht="20" customHeight="1" spans="1:3">
      <c r="A393" s="98">
        <v>20499</v>
      </c>
      <c r="B393" s="129" t="s">
        <v>1047</v>
      </c>
      <c r="C393" s="101">
        <f>SUM(C394:C395)</f>
        <v>1691</v>
      </c>
    </row>
    <row r="394" s="22" customFormat="1" ht="20" customHeight="1" spans="1:3">
      <c r="A394" s="98">
        <v>2049902</v>
      </c>
      <c r="B394" s="98" t="s">
        <v>1048</v>
      </c>
      <c r="C394" s="101"/>
    </row>
    <row r="395" s="22" customFormat="1" ht="20" customHeight="1" spans="1:3">
      <c r="A395" s="98">
        <v>2049999</v>
      </c>
      <c r="B395" s="98" t="s">
        <v>1049</v>
      </c>
      <c r="C395" s="101">
        <v>1691</v>
      </c>
    </row>
    <row r="396" s="22" customFormat="1" ht="20" customHeight="1" spans="1:3">
      <c r="A396" s="98">
        <v>205</v>
      </c>
      <c r="B396" s="129" t="s">
        <v>1050</v>
      </c>
      <c r="C396" s="101">
        <f>SUM(C397,C402,C409,C415,C421,C425,C429,C433,C439,C446)</f>
        <v>73288</v>
      </c>
    </row>
    <row r="397" s="22" customFormat="1" ht="20" customHeight="1" spans="1:3">
      <c r="A397" s="98">
        <v>20501</v>
      </c>
      <c r="B397" s="129" t="s">
        <v>1051</v>
      </c>
      <c r="C397" s="101">
        <f>SUM(C398:C401)</f>
        <v>1797</v>
      </c>
    </row>
    <row r="398" s="22" customFormat="1" ht="20" customHeight="1" spans="1:3">
      <c r="A398" s="98">
        <v>2050101</v>
      </c>
      <c r="B398" s="98" t="s">
        <v>818</v>
      </c>
      <c r="C398" s="101">
        <v>1168</v>
      </c>
    </row>
    <row r="399" s="22" customFormat="1" ht="20" customHeight="1" spans="1:3">
      <c r="A399" s="98">
        <v>2050102</v>
      </c>
      <c r="B399" s="98" t="s">
        <v>819</v>
      </c>
      <c r="C399" s="101">
        <v>551</v>
      </c>
    </row>
    <row r="400" s="22" customFormat="1" ht="20" customHeight="1" spans="1:3">
      <c r="A400" s="98">
        <v>2050103</v>
      </c>
      <c r="B400" s="98" t="s">
        <v>820</v>
      </c>
      <c r="C400" s="101"/>
    </row>
    <row r="401" s="22" customFormat="1" ht="20" customHeight="1" spans="1:3">
      <c r="A401" s="98">
        <v>2050199</v>
      </c>
      <c r="B401" s="98" t="s">
        <v>1052</v>
      </c>
      <c r="C401" s="101">
        <v>78</v>
      </c>
    </row>
    <row r="402" s="22" customFormat="1" ht="20" customHeight="1" spans="1:3">
      <c r="A402" s="98">
        <v>20502</v>
      </c>
      <c r="B402" s="129" t="s">
        <v>1053</v>
      </c>
      <c r="C402" s="101">
        <f>SUM(C403:C408)</f>
        <v>62596</v>
      </c>
    </row>
    <row r="403" s="22" customFormat="1" ht="20" customHeight="1" spans="1:3">
      <c r="A403" s="98">
        <v>2050201</v>
      </c>
      <c r="B403" s="98" t="s">
        <v>1054</v>
      </c>
      <c r="C403" s="101">
        <v>3015</v>
      </c>
    </row>
    <row r="404" s="22" customFormat="1" ht="20" customHeight="1" spans="1:3">
      <c r="A404" s="98">
        <v>2050202</v>
      </c>
      <c r="B404" s="98" t="s">
        <v>1055</v>
      </c>
      <c r="C404" s="101">
        <v>28511</v>
      </c>
    </row>
    <row r="405" s="22" customFormat="1" ht="20" customHeight="1" spans="1:3">
      <c r="A405" s="98">
        <v>2050203</v>
      </c>
      <c r="B405" s="98" t="s">
        <v>1056</v>
      </c>
      <c r="C405" s="101">
        <v>20338</v>
      </c>
    </row>
    <row r="406" s="22" customFormat="1" ht="20" customHeight="1" spans="1:3">
      <c r="A406" s="98">
        <v>2050204</v>
      </c>
      <c r="B406" s="98" t="s">
        <v>1057</v>
      </c>
      <c r="C406" s="101">
        <v>9835</v>
      </c>
    </row>
    <row r="407" s="22" customFormat="1" ht="20" customHeight="1" spans="1:3">
      <c r="A407" s="98">
        <v>2050205</v>
      </c>
      <c r="B407" s="98" t="s">
        <v>1058</v>
      </c>
      <c r="C407" s="101">
        <v>32</v>
      </c>
    </row>
    <row r="408" s="22" customFormat="1" ht="20" customHeight="1" spans="1:3">
      <c r="A408" s="98">
        <v>2050299</v>
      </c>
      <c r="B408" s="98" t="s">
        <v>1059</v>
      </c>
      <c r="C408" s="101">
        <v>865</v>
      </c>
    </row>
    <row r="409" s="22" customFormat="1" ht="20" customHeight="1" spans="1:3">
      <c r="A409" s="98">
        <v>20503</v>
      </c>
      <c r="B409" s="129" t="s">
        <v>1060</v>
      </c>
      <c r="C409" s="101">
        <f>SUM(C410:C414)</f>
        <v>5719</v>
      </c>
    </row>
    <row r="410" s="22" customFormat="1" ht="20" customHeight="1" spans="1:3">
      <c r="A410" s="98">
        <v>2050301</v>
      </c>
      <c r="B410" s="98" t="s">
        <v>1061</v>
      </c>
      <c r="C410" s="101">
        <v>32</v>
      </c>
    </row>
    <row r="411" s="22" customFormat="1" ht="20" customHeight="1" spans="1:3">
      <c r="A411" s="98">
        <v>2050302</v>
      </c>
      <c r="B411" s="98" t="s">
        <v>1062</v>
      </c>
      <c r="C411" s="101">
        <v>5687</v>
      </c>
    </row>
    <row r="412" s="22" customFormat="1" ht="20" customHeight="1" spans="1:3">
      <c r="A412" s="98">
        <v>2050303</v>
      </c>
      <c r="B412" s="98" t="s">
        <v>1063</v>
      </c>
      <c r="C412" s="101"/>
    </row>
    <row r="413" s="22" customFormat="1" ht="20" customHeight="1" spans="1:3">
      <c r="A413" s="98">
        <v>2050305</v>
      </c>
      <c r="B413" s="98" t="s">
        <v>1064</v>
      </c>
      <c r="C413" s="101"/>
    </row>
    <row r="414" s="22" customFormat="1" ht="20" customHeight="1" spans="1:3">
      <c r="A414" s="98">
        <v>2050399</v>
      </c>
      <c r="B414" s="98" t="s">
        <v>1065</v>
      </c>
      <c r="C414" s="101"/>
    </row>
    <row r="415" s="22" customFormat="1" ht="20" customHeight="1" spans="1:3">
      <c r="A415" s="98">
        <v>20504</v>
      </c>
      <c r="B415" s="129" t="s">
        <v>1066</v>
      </c>
      <c r="C415" s="101">
        <f>SUM(C416:C420)</f>
        <v>0</v>
      </c>
    </row>
    <row r="416" s="22" customFormat="1" ht="20" customHeight="1" spans="1:3">
      <c r="A416" s="98">
        <v>2050401</v>
      </c>
      <c r="B416" s="98" t="s">
        <v>1067</v>
      </c>
      <c r="C416" s="101"/>
    </row>
    <row r="417" s="22" customFormat="1" ht="20" customHeight="1" spans="1:3">
      <c r="A417" s="98">
        <v>2050402</v>
      </c>
      <c r="B417" s="98" t="s">
        <v>1068</v>
      </c>
      <c r="C417" s="101"/>
    </row>
    <row r="418" s="22" customFormat="1" ht="20" customHeight="1" spans="1:3">
      <c r="A418" s="98">
        <v>2050403</v>
      </c>
      <c r="B418" s="98" t="s">
        <v>1069</v>
      </c>
      <c r="C418" s="101"/>
    </row>
    <row r="419" s="22" customFormat="1" ht="20" customHeight="1" spans="1:3">
      <c r="A419" s="98">
        <v>2050404</v>
      </c>
      <c r="B419" s="98" t="s">
        <v>1070</v>
      </c>
      <c r="C419" s="101"/>
    </row>
    <row r="420" s="22" customFormat="1" ht="20" customHeight="1" spans="1:3">
      <c r="A420" s="98">
        <v>2050499</v>
      </c>
      <c r="B420" s="98" t="s">
        <v>1071</v>
      </c>
      <c r="C420" s="101"/>
    </row>
    <row r="421" s="22" customFormat="1" ht="20" customHeight="1" spans="1:3">
      <c r="A421" s="98">
        <v>20505</v>
      </c>
      <c r="B421" s="129" t="s">
        <v>1072</v>
      </c>
      <c r="C421" s="101">
        <f>SUM(C422:C424)</f>
        <v>0</v>
      </c>
    </row>
    <row r="422" s="22" customFormat="1" ht="20" customHeight="1" spans="1:3">
      <c r="A422" s="98">
        <v>2050501</v>
      </c>
      <c r="B422" s="98" t="s">
        <v>1073</v>
      </c>
      <c r="C422" s="101"/>
    </row>
    <row r="423" s="22" customFormat="1" ht="20" customHeight="1" spans="1:3">
      <c r="A423" s="98">
        <v>2050502</v>
      </c>
      <c r="B423" s="98" t="s">
        <v>1074</v>
      </c>
      <c r="C423" s="101"/>
    </row>
    <row r="424" s="22" customFormat="1" ht="20" customHeight="1" spans="1:3">
      <c r="A424" s="98">
        <v>2050599</v>
      </c>
      <c r="B424" s="98" t="s">
        <v>1075</v>
      </c>
      <c r="C424" s="101"/>
    </row>
    <row r="425" s="22" customFormat="1" ht="20" customHeight="1" spans="1:3">
      <c r="A425" s="98">
        <v>20506</v>
      </c>
      <c r="B425" s="129" t="s">
        <v>1076</v>
      </c>
      <c r="C425" s="101">
        <f>SUM(C426:C428)</f>
        <v>0</v>
      </c>
    </row>
    <row r="426" s="22" customFormat="1" ht="20" customHeight="1" spans="1:3">
      <c r="A426" s="98">
        <v>2050601</v>
      </c>
      <c r="B426" s="98" t="s">
        <v>1077</v>
      </c>
      <c r="C426" s="101"/>
    </row>
    <row r="427" s="22" customFormat="1" ht="20" customHeight="1" spans="1:3">
      <c r="A427" s="98">
        <v>2050602</v>
      </c>
      <c r="B427" s="98" t="s">
        <v>1078</v>
      </c>
      <c r="C427" s="101"/>
    </row>
    <row r="428" s="22" customFormat="1" ht="20" customHeight="1" spans="1:3">
      <c r="A428" s="98">
        <v>2050699</v>
      </c>
      <c r="B428" s="98" t="s">
        <v>1079</v>
      </c>
      <c r="C428" s="101"/>
    </row>
    <row r="429" s="22" customFormat="1" ht="20" customHeight="1" spans="1:3">
      <c r="A429" s="98">
        <v>20507</v>
      </c>
      <c r="B429" s="129" t="s">
        <v>1080</v>
      </c>
      <c r="C429" s="101">
        <f>SUM(C430:C432)</f>
        <v>423</v>
      </c>
    </row>
    <row r="430" s="22" customFormat="1" ht="20" customHeight="1" spans="1:3">
      <c r="A430" s="98">
        <v>2050701</v>
      </c>
      <c r="B430" s="98" t="s">
        <v>1081</v>
      </c>
      <c r="C430" s="101">
        <v>423</v>
      </c>
    </row>
    <row r="431" s="22" customFormat="1" ht="20" customHeight="1" spans="1:3">
      <c r="A431" s="98">
        <v>2050702</v>
      </c>
      <c r="B431" s="98" t="s">
        <v>1082</v>
      </c>
      <c r="C431" s="101"/>
    </row>
    <row r="432" s="22" customFormat="1" ht="20" customHeight="1" spans="1:3">
      <c r="A432" s="98">
        <v>2050799</v>
      </c>
      <c r="B432" s="98" t="s">
        <v>1083</v>
      </c>
      <c r="C432" s="101"/>
    </row>
    <row r="433" s="22" customFormat="1" ht="20" customHeight="1" spans="1:3">
      <c r="A433" s="98">
        <v>20508</v>
      </c>
      <c r="B433" s="129" t="s">
        <v>1084</v>
      </c>
      <c r="C433" s="101">
        <f>SUM(C434:C438)</f>
        <v>898</v>
      </c>
    </row>
    <row r="434" s="22" customFormat="1" ht="20" customHeight="1" spans="1:3">
      <c r="A434" s="98">
        <v>2050801</v>
      </c>
      <c r="B434" s="98" t="s">
        <v>1085</v>
      </c>
      <c r="C434" s="101">
        <v>436</v>
      </c>
    </row>
    <row r="435" s="22" customFormat="1" ht="20" customHeight="1" spans="1:3">
      <c r="A435" s="98">
        <v>2050802</v>
      </c>
      <c r="B435" s="98" t="s">
        <v>1086</v>
      </c>
      <c r="C435" s="101">
        <v>462</v>
      </c>
    </row>
    <row r="436" s="22" customFormat="1" ht="20" customHeight="1" spans="1:3">
      <c r="A436" s="98">
        <v>2050803</v>
      </c>
      <c r="B436" s="98" t="s">
        <v>1087</v>
      </c>
      <c r="C436" s="101"/>
    </row>
    <row r="437" s="22" customFormat="1" ht="20" customHeight="1" spans="1:3">
      <c r="A437" s="98">
        <v>2050804</v>
      </c>
      <c r="B437" s="98" t="s">
        <v>1088</v>
      </c>
      <c r="C437" s="101"/>
    </row>
    <row r="438" s="22" customFormat="1" ht="20" customHeight="1" spans="1:3">
      <c r="A438" s="98">
        <v>2050899</v>
      </c>
      <c r="B438" s="98" t="s">
        <v>1089</v>
      </c>
      <c r="C438" s="101"/>
    </row>
    <row r="439" s="22" customFormat="1" ht="20" customHeight="1" spans="1:3">
      <c r="A439" s="98">
        <v>20509</v>
      </c>
      <c r="B439" s="129" t="s">
        <v>1090</v>
      </c>
      <c r="C439" s="101">
        <f>SUM(C440:C445)</f>
        <v>1520</v>
      </c>
    </row>
    <row r="440" s="22" customFormat="1" ht="20" customHeight="1" spans="1:3">
      <c r="A440" s="98">
        <v>2050901</v>
      </c>
      <c r="B440" s="98" t="s">
        <v>1091</v>
      </c>
      <c r="C440" s="101"/>
    </row>
    <row r="441" s="22" customFormat="1" ht="20" customHeight="1" spans="1:3">
      <c r="A441" s="98">
        <v>2050902</v>
      </c>
      <c r="B441" s="98" t="s">
        <v>1092</v>
      </c>
      <c r="C441" s="101"/>
    </row>
    <row r="442" s="22" customFormat="1" ht="20" customHeight="1" spans="1:3">
      <c r="A442" s="98">
        <v>2050903</v>
      </c>
      <c r="B442" s="98" t="s">
        <v>1093</v>
      </c>
      <c r="C442" s="101"/>
    </row>
    <row r="443" s="22" customFormat="1" ht="20" customHeight="1" spans="1:3">
      <c r="A443" s="98">
        <v>2050904</v>
      </c>
      <c r="B443" s="98" t="s">
        <v>1094</v>
      </c>
      <c r="C443" s="101"/>
    </row>
    <row r="444" s="22" customFormat="1" ht="20" customHeight="1" spans="1:3">
      <c r="A444" s="98">
        <v>2050905</v>
      </c>
      <c r="B444" s="98" t="s">
        <v>1095</v>
      </c>
      <c r="C444" s="101">
        <v>100</v>
      </c>
    </row>
    <row r="445" s="22" customFormat="1" ht="20" customHeight="1" spans="1:3">
      <c r="A445" s="98">
        <v>2050999</v>
      </c>
      <c r="B445" s="98" t="s">
        <v>1096</v>
      </c>
      <c r="C445" s="101">
        <v>1420</v>
      </c>
    </row>
    <row r="446" s="22" customFormat="1" ht="20" customHeight="1" spans="1:3">
      <c r="A446" s="98">
        <v>20599</v>
      </c>
      <c r="B446" s="129" t="s">
        <v>1097</v>
      </c>
      <c r="C446" s="101">
        <f>C447</f>
        <v>335</v>
      </c>
    </row>
    <row r="447" s="22" customFormat="1" ht="20" customHeight="1" spans="1:3">
      <c r="A447" s="98">
        <v>2059999</v>
      </c>
      <c r="B447" s="98" t="s">
        <v>1098</v>
      </c>
      <c r="C447" s="101">
        <v>335</v>
      </c>
    </row>
    <row r="448" s="22" customFormat="1" ht="20" customHeight="1" spans="1:3">
      <c r="A448" s="98">
        <v>206</v>
      </c>
      <c r="B448" s="129" t="s">
        <v>1099</v>
      </c>
      <c r="C448" s="101">
        <f>SUM(C449,C454,C463,C469,C474,C479,C484,C491,C495,C499)</f>
        <v>13472</v>
      </c>
    </row>
    <row r="449" s="22" customFormat="1" ht="20" customHeight="1" spans="1:3">
      <c r="A449" s="98">
        <v>20601</v>
      </c>
      <c r="B449" s="129" t="s">
        <v>1100</v>
      </c>
      <c r="C449" s="101">
        <f>SUM(C450:C453)</f>
        <v>482</v>
      </c>
    </row>
    <row r="450" s="22" customFormat="1" ht="20" customHeight="1" spans="1:3">
      <c r="A450" s="98">
        <v>2060101</v>
      </c>
      <c r="B450" s="98" t="s">
        <v>818</v>
      </c>
      <c r="C450" s="101">
        <v>440</v>
      </c>
    </row>
    <row r="451" s="22" customFormat="1" ht="20" customHeight="1" spans="1:3">
      <c r="A451" s="98">
        <v>2060102</v>
      </c>
      <c r="B451" s="98" t="s">
        <v>819</v>
      </c>
      <c r="C451" s="101">
        <v>29</v>
      </c>
    </row>
    <row r="452" s="22" customFormat="1" ht="20" customHeight="1" spans="1:3">
      <c r="A452" s="98">
        <v>2060103</v>
      </c>
      <c r="B452" s="98" t="s">
        <v>820</v>
      </c>
      <c r="C452" s="101"/>
    </row>
    <row r="453" s="22" customFormat="1" ht="20" customHeight="1" spans="1:3">
      <c r="A453" s="98">
        <v>2060199</v>
      </c>
      <c r="B453" s="98" t="s">
        <v>1101</v>
      </c>
      <c r="C453" s="101">
        <v>13</v>
      </c>
    </row>
    <row r="454" s="22" customFormat="1" ht="20" customHeight="1" spans="1:3">
      <c r="A454" s="98">
        <v>20602</v>
      </c>
      <c r="B454" s="129" t="s">
        <v>1102</v>
      </c>
      <c r="C454" s="101">
        <f>SUM(C455:C462)</f>
        <v>0</v>
      </c>
    </row>
    <row r="455" s="22" customFormat="1" ht="20" customHeight="1" spans="1:3">
      <c r="A455" s="98">
        <v>2060201</v>
      </c>
      <c r="B455" s="98" t="s">
        <v>1103</v>
      </c>
      <c r="C455" s="101"/>
    </row>
    <row r="456" s="22" customFormat="1" ht="20" customHeight="1" spans="1:3">
      <c r="A456" s="98">
        <v>2060203</v>
      </c>
      <c r="B456" s="98" t="s">
        <v>1104</v>
      </c>
      <c r="C456" s="101"/>
    </row>
    <row r="457" s="22" customFormat="1" ht="20" customHeight="1" spans="1:3">
      <c r="A457" s="98">
        <v>2060204</v>
      </c>
      <c r="B457" s="98" t="s">
        <v>1105</v>
      </c>
      <c r="C457" s="101"/>
    </row>
    <row r="458" s="22" customFormat="1" ht="20" customHeight="1" spans="1:3">
      <c r="A458" s="98">
        <v>2060205</v>
      </c>
      <c r="B458" s="98" t="s">
        <v>1106</v>
      </c>
      <c r="C458" s="101"/>
    </row>
    <row r="459" s="22" customFormat="1" ht="20" customHeight="1" spans="1:3">
      <c r="A459" s="98">
        <v>2060206</v>
      </c>
      <c r="B459" s="98" t="s">
        <v>1107</v>
      </c>
      <c r="C459" s="101"/>
    </row>
    <row r="460" s="22" customFormat="1" ht="20" customHeight="1" spans="1:3">
      <c r="A460" s="98">
        <v>2060207</v>
      </c>
      <c r="B460" s="98" t="s">
        <v>1108</v>
      </c>
      <c r="C460" s="101"/>
    </row>
    <row r="461" s="22" customFormat="1" ht="20" customHeight="1" spans="1:3">
      <c r="A461" s="98">
        <v>2060208</v>
      </c>
      <c r="B461" s="98" t="s">
        <v>1109</v>
      </c>
      <c r="C461" s="101"/>
    </row>
    <row r="462" s="22" customFormat="1" ht="20" customHeight="1" spans="1:3">
      <c r="A462" s="98">
        <v>2060299</v>
      </c>
      <c r="B462" s="98" t="s">
        <v>1110</v>
      </c>
      <c r="C462" s="101"/>
    </row>
    <row r="463" s="22" customFormat="1" ht="20" customHeight="1" spans="1:3">
      <c r="A463" s="98">
        <v>20603</v>
      </c>
      <c r="B463" s="129" t="s">
        <v>1111</v>
      </c>
      <c r="C463" s="101">
        <f>SUM(C464:C468)</f>
        <v>0</v>
      </c>
    </row>
    <row r="464" s="22" customFormat="1" ht="20" customHeight="1" spans="1:3">
      <c r="A464" s="98">
        <v>2060301</v>
      </c>
      <c r="B464" s="98" t="s">
        <v>1103</v>
      </c>
      <c r="C464" s="101"/>
    </row>
    <row r="465" s="22" customFormat="1" ht="20" customHeight="1" spans="1:3">
      <c r="A465" s="98">
        <v>2060302</v>
      </c>
      <c r="B465" s="98" t="s">
        <v>1112</v>
      </c>
      <c r="C465" s="101"/>
    </row>
    <row r="466" s="22" customFormat="1" ht="20" customHeight="1" spans="1:3">
      <c r="A466" s="98">
        <v>2060303</v>
      </c>
      <c r="B466" s="98" t="s">
        <v>1113</v>
      </c>
      <c r="C466" s="101"/>
    </row>
    <row r="467" s="22" customFormat="1" ht="20" customHeight="1" spans="1:3">
      <c r="A467" s="98">
        <v>2060304</v>
      </c>
      <c r="B467" s="98" t="s">
        <v>1114</v>
      </c>
      <c r="C467" s="101"/>
    </row>
    <row r="468" s="22" customFormat="1" ht="20" customHeight="1" spans="1:3">
      <c r="A468" s="98">
        <v>2060399</v>
      </c>
      <c r="B468" s="98" t="s">
        <v>1115</v>
      </c>
      <c r="C468" s="101"/>
    </row>
    <row r="469" s="22" customFormat="1" ht="20" customHeight="1" spans="1:3">
      <c r="A469" s="98">
        <v>20604</v>
      </c>
      <c r="B469" s="129" t="s">
        <v>1116</v>
      </c>
      <c r="C469" s="101">
        <f>SUM(C470:C473)</f>
        <v>12768</v>
      </c>
    </row>
    <row r="470" s="22" customFormat="1" ht="20" customHeight="1" spans="1:3">
      <c r="A470" s="98">
        <v>2060401</v>
      </c>
      <c r="B470" s="98" t="s">
        <v>1103</v>
      </c>
      <c r="C470" s="101"/>
    </row>
    <row r="471" s="22" customFormat="1" ht="20" customHeight="1" spans="1:3">
      <c r="A471" s="98">
        <v>2060404</v>
      </c>
      <c r="B471" s="98" t="s">
        <v>1117</v>
      </c>
      <c r="C471" s="101">
        <v>12755</v>
      </c>
    </row>
    <row r="472" s="22" customFormat="1" ht="20" customHeight="1" spans="1:3">
      <c r="A472" s="98">
        <v>2060405</v>
      </c>
      <c r="B472" s="98" t="s">
        <v>1118</v>
      </c>
      <c r="C472" s="101"/>
    </row>
    <row r="473" s="22" customFormat="1" ht="20" customHeight="1" spans="1:3">
      <c r="A473" s="98">
        <v>2060499</v>
      </c>
      <c r="B473" s="98" t="s">
        <v>1119</v>
      </c>
      <c r="C473" s="101">
        <v>13</v>
      </c>
    </row>
    <row r="474" s="22" customFormat="1" ht="20" customHeight="1" spans="1:3">
      <c r="A474" s="98">
        <v>20605</v>
      </c>
      <c r="B474" s="129" t="s">
        <v>1120</v>
      </c>
      <c r="C474" s="101">
        <f>SUM(C475:C478)</f>
        <v>79</v>
      </c>
    </row>
    <row r="475" s="22" customFormat="1" ht="20" customHeight="1" spans="1:3">
      <c r="A475" s="98">
        <v>2060501</v>
      </c>
      <c r="B475" s="98" t="s">
        <v>1103</v>
      </c>
      <c r="C475" s="101"/>
    </row>
    <row r="476" s="22" customFormat="1" ht="20" customHeight="1" spans="1:3">
      <c r="A476" s="98">
        <v>2060502</v>
      </c>
      <c r="B476" s="98" t="s">
        <v>1121</v>
      </c>
      <c r="C476" s="101"/>
    </row>
    <row r="477" s="22" customFormat="1" ht="20" customHeight="1" spans="1:3">
      <c r="A477" s="98">
        <v>2060503</v>
      </c>
      <c r="B477" s="98" t="s">
        <v>1122</v>
      </c>
      <c r="C477" s="101"/>
    </row>
    <row r="478" s="22" customFormat="1" ht="20" customHeight="1" spans="1:3">
      <c r="A478" s="98">
        <v>2060599</v>
      </c>
      <c r="B478" s="98" t="s">
        <v>1123</v>
      </c>
      <c r="C478" s="101">
        <v>79</v>
      </c>
    </row>
    <row r="479" s="22" customFormat="1" ht="20" customHeight="1" spans="1:3">
      <c r="A479" s="98">
        <v>20606</v>
      </c>
      <c r="B479" s="129" t="s">
        <v>1124</v>
      </c>
      <c r="C479" s="101">
        <f>SUM(C480:C483)</f>
        <v>0</v>
      </c>
    </row>
    <row r="480" s="22" customFormat="1" ht="20" customHeight="1" spans="1:3">
      <c r="A480" s="98">
        <v>2060601</v>
      </c>
      <c r="B480" s="98" t="s">
        <v>1125</v>
      </c>
      <c r="C480" s="101"/>
    </row>
    <row r="481" s="22" customFormat="1" ht="20" customHeight="1" spans="1:3">
      <c r="A481" s="98">
        <v>2060602</v>
      </c>
      <c r="B481" s="98" t="s">
        <v>1126</v>
      </c>
      <c r="C481" s="101"/>
    </row>
    <row r="482" s="22" customFormat="1" ht="20" customHeight="1" spans="1:3">
      <c r="A482" s="98">
        <v>2060603</v>
      </c>
      <c r="B482" s="98" t="s">
        <v>1127</v>
      </c>
      <c r="C482" s="101"/>
    </row>
    <row r="483" s="22" customFormat="1" ht="20" customHeight="1" spans="1:3">
      <c r="A483" s="98">
        <v>2060699</v>
      </c>
      <c r="B483" s="98" t="s">
        <v>1128</v>
      </c>
      <c r="C483" s="101"/>
    </row>
    <row r="484" s="22" customFormat="1" ht="20" customHeight="1" spans="1:3">
      <c r="A484" s="98">
        <v>20607</v>
      </c>
      <c r="B484" s="129" t="s">
        <v>1129</v>
      </c>
      <c r="C484" s="101">
        <f>SUM(C485:C490)</f>
        <v>52</v>
      </c>
    </row>
    <row r="485" s="22" customFormat="1" ht="20" customHeight="1" spans="1:3">
      <c r="A485" s="98">
        <v>2060701</v>
      </c>
      <c r="B485" s="98" t="s">
        <v>1103</v>
      </c>
      <c r="C485" s="101">
        <v>6</v>
      </c>
    </row>
    <row r="486" s="22" customFormat="1" ht="20" customHeight="1" spans="1:3">
      <c r="A486" s="98">
        <v>2060702</v>
      </c>
      <c r="B486" s="98" t="s">
        <v>1130</v>
      </c>
      <c r="C486" s="101">
        <v>43</v>
      </c>
    </row>
    <row r="487" s="22" customFormat="1" ht="20" customHeight="1" spans="1:3">
      <c r="A487" s="98">
        <v>2060703</v>
      </c>
      <c r="B487" s="98" t="s">
        <v>1131</v>
      </c>
      <c r="C487" s="101"/>
    </row>
    <row r="488" s="22" customFormat="1" ht="20" customHeight="1" spans="1:3">
      <c r="A488" s="98">
        <v>2060704</v>
      </c>
      <c r="B488" s="98" t="s">
        <v>1132</v>
      </c>
      <c r="C488" s="101"/>
    </row>
    <row r="489" s="22" customFormat="1" ht="20" customHeight="1" spans="1:3">
      <c r="A489" s="98">
        <v>2060705</v>
      </c>
      <c r="B489" s="98" t="s">
        <v>1133</v>
      </c>
      <c r="C489" s="101">
        <v>3</v>
      </c>
    </row>
    <row r="490" s="22" customFormat="1" ht="20" customHeight="1" spans="1:3">
      <c r="A490" s="98">
        <v>2060799</v>
      </c>
      <c r="B490" s="98" t="s">
        <v>1134</v>
      </c>
      <c r="C490" s="101"/>
    </row>
    <row r="491" s="22" customFormat="1" ht="20" customHeight="1" spans="1:3">
      <c r="A491" s="98">
        <v>20608</v>
      </c>
      <c r="B491" s="129" t="s">
        <v>1135</v>
      </c>
      <c r="C491" s="101">
        <f>SUM(C492:C494)</f>
        <v>0</v>
      </c>
    </row>
    <row r="492" s="22" customFormat="1" ht="20" customHeight="1" spans="1:3">
      <c r="A492" s="98">
        <v>2060801</v>
      </c>
      <c r="B492" s="98" t="s">
        <v>1136</v>
      </c>
      <c r="C492" s="101"/>
    </row>
    <row r="493" s="22" customFormat="1" ht="20" customHeight="1" spans="1:3">
      <c r="A493" s="98">
        <v>2060802</v>
      </c>
      <c r="B493" s="98" t="s">
        <v>1137</v>
      </c>
      <c r="C493" s="101"/>
    </row>
    <row r="494" s="22" customFormat="1" ht="20" customHeight="1" spans="1:3">
      <c r="A494" s="98">
        <v>2060899</v>
      </c>
      <c r="B494" s="98" t="s">
        <v>1138</v>
      </c>
      <c r="C494" s="101"/>
    </row>
    <row r="495" s="22" customFormat="1" ht="20" customHeight="1" spans="1:3">
      <c r="A495" s="98">
        <v>20609</v>
      </c>
      <c r="B495" s="129" t="s">
        <v>1139</v>
      </c>
      <c r="C495" s="101">
        <f>SUM(C496:C498)</f>
        <v>0</v>
      </c>
    </row>
    <row r="496" s="22" customFormat="1" ht="20" customHeight="1" spans="1:3">
      <c r="A496" s="98">
        <v>2060901</v>
      </c>
      <c r="B496" s="98" t="s">
        <v>1140</v>
      </c>
      <c r="C496" s="101"/>
    </row>
    <row r="497" s="22" customFormat="1" ht="20" customHeight="1" spans="1:3">
      <c r="A497" s="98">
        <v>2060902</v>
      </c>
      <c r="B497" s="98" t="s">
        <v>1141</v>
      </c>
      <c r="C497" s="101"/>
    </row>
    <row r="498" s="22" customFormat="1" ht="20" customHeight="1" spans="1:3">
      <c r="A498" s="98">
        <v>2060999</v>
      </c>
      <c r="B498" s="98" t="s">
        <v>1142</v>
      </c>
      <c r="C498" s="101"/>
    </row>
    <row r="499" s="22" customFormat="1" ht="20" customHeight="1" spans="1:3">
      <c r="A499" s="98">
        <v>20699</v>
      </c>
      <c r="B499" s="129" t="s">
        <v>1143</v>
      </c>
      <c r="C499" s="101">
        <f>SUM(C500:C503)</f>
        <v>91</v>
      </c>
    </row>
    <row r="500" s="22" customFormat="1" ht="20" customHeight="1" spans="1:3">
      <c r="A500" s="98">
        <v>2069901</v>
      </c>
      <c r="B500" s="98" t="s">
        <v>1144</v>
      </c>
      <c r="C500" s="101"/>
    </row>
    <row r="501" s="22" customFormat="1" ht="20" customHeight="1" spans="1:3">
      <c r="A501" s="98">
        <v>2069902</v>
      </c>
      <c r="B501" s="98" t="s">
        <v>1145</v>
      </c>
      <c r="C501" s="101"/>
    </row>
    <row r="502" s="22" customFormat="1" ht="20" customHeight="1" spans="1:3">
      <c r="A502" s="98">
        <v>2069903</v>
      </c>
      <c r="B502" s="98" t="s">
        <v>1146</v>
      </c>
      <c r="C502" s="101"/>
    </row>
    <row r="503" s="22" customFormat="1" ht="20" customHeight="1" spans="1:3">
      <c r="A503" s="98">
        <v>2069999</v>
      </c>
      <c r="B503" s="98" t="s">
        <v>1147</v>
      </c>
      <c r="C503" s="101">
        <v>91</v>
      </c>
    </row>
    <row r="504" s="22" customFormat="1" ht="20" customHeight="1" spans="1:3">
      <c r="A504" s="98">
        <v>207</v>
      </c>
      <c r="B504" s="129" t="s">
        <v>1148</v>
      </c>
      <c r="C504" s="101">
        <f>SUM(C505,C521,C529,C540,C549,C557)</f>
        <v>2407</v>
      </c>
    </row>
    <row r="505" s="22" customFormat="1" ht="20" customHeight="1" spans="1:3">
      <c r="A505" s="98">
        <v>20701</v>
      </c>
      <c r="B505" s="129" t="s">
        <v>1149</v>
      </c>
      <c r="C505" s="101">
        <f>SUM(C506:C520)</f>
        <v>989</v>
      </c>
    </row>
    <row r="506" s="22" customFormat="1" ht="20" customHeight="1" spans="1:3">
      <c r="A506" s="98">
        <v>2070101</v>
      </c>
      <c r="B506" s="98" t="s">
        <v>818</v>
      </c>
      <c r="C506" s="101">
        <v>269</v>
      </c>
    </row>
    <row r="507" s="22" customFormat="1" ht="20" customHeight="1" spans="1:3">
      <c r="A507" s="98">
        <v>2070102</v>
      </c>
      <c r="B507" s="98" t="s">
        <v>819</v>
      </c>
      <c r="C507" s="101"/>
    </row>
    <row r="508" s="22" customFormat="1" ht="20" customHeight="1" spans="1:3">
      <c r="A508" s="98">
        <v>2070103</v>
      </c>
      <c r="B508" s="98" t="s">
        <v>820</v>
      </c>
      <c r="C508" s="101"/>
    </row>
    <row r="509" s="22" customFormat="1" ht="20" customHeight="1" spans="1:3">
      <c r="A509" s="98">
        <v>2070104</v>
      </c>
      <c r="B509" s="98" t="s">
        <v>1150</v>
      </c>
      <c r="C509" s="101">
        <v>85</v>
      </c>
    </row>
    <row r="510" s="22" customFormat="1" ht="20" customHeight="1" spans="1:3">
      <c r="A510" s="98">
        <v>2070105</v>
      </c>
      <c r="B510" s="98" t="s">
        <v>1151</v>
      </c>
      <c r="C510" s="101"/>
    </row>
    <row r="511" s="22" customFormat="1" ht="20" customHeight="1" spans="1:3">
      <c r="A511" s="98">
        <v>2070106</v>
      </c>
      <c r="B511" s="98" t="s">
        <v>1152</v>
      </c>
      <c r="C511" s="101"/>
    </row>
    <row r="512" s="22" customFormat="1" ht="20" customHeight="1" spans="1:3">
      <c r="A512" s="98">
        <v>2070107</v>
      </c>
      <c r="B512" s="98" t="s">
        <v>1153</v>
      </c>
      <c r="C512" s="101"/>
    </row>
    <row r="513" s="22" customFormat="1" ht="20" customHeight="1" spans="1:3">
      <c r="A513" s="98">
        <v>2070108</v>
      </c>
      <c r="B513" s="98" t="s">
        <v>1154</v>
      </c>
      <c r="C513" s="101">
        <v>9</v>
      </c>
    </row>
    <row r="514" s="22" customFormat="1" ht="20" customHeight="1" spans="1:3">
      <c r="A514" s="98">
        <v>2070109</v>
      </c>
      <c r="B514" s="98" t="s">
        <v>1155</v>
      </c>
      <c r="C514" s="101">
        <v>130</v>
      </c>
    </row>
    <row r="515" s="22" customFormat="1" ht="20" customHeight="1" spans="1:3">
      <c r="A515" s="98">
        <v>2070110</v>
      </c>
      <c r="B515" s="98" t="s">
        <v>1156</v>
      </c>
      <c r="C515" s="101"/>
    </row>
    <row r="516" s="22" customFormat="1" ht="20" customHeight="1" spans="1:3">
      <c r="A516" s="98">
        <v>2070111</v>
      </c>
      <c r="B516" s="98" t="s">
        <v>1157</v>
      </c>
      <c r="C516" s="101">
        <v>22</v>
      </c>
    </row>
    <row r="517" s="22" customFormat="1" ht="20" customHeight="1" spans="1:3">
      <c r="A517" s="98">
        <v>2070112</v>
      </c>
      <c r="B517" s="98" t="s">
        <v>1158</v>
      </c>
      <c r="C517" s="101">
        <v>162</v>
      </c>
    </row>
    <row r="518" s="22" customFormat="1" ht="20" customHeight="1" spans="1:3">
      <c r="A518" s="98">
        <v>2070113</v>
      </c>
      <c r="B518" s="98" t="s">
        <v>1159</v>
      </c>
      <c r="C518" s="101"/>
    </row>
    <row r="519" s="22" customFormat="1" ht="20" customHeight="1" spans="1:3">
      <c r="A519" s="98">
        <v>2070114</v>
      </c>
      <c r="B519" s="98" t="s">
        <v>1160</v>
      </c>
      <c r="C519" s="101">
        <v>90</v>
      </c>
    </row>
    <row r="520" s="22" customFormat="1" ht="20" customHeight="1" spans="1:3">
      <c r="A520" s="98">
        <v>2070199</v>
      </c>
      <c r="B520" s="98" t="s">
        <v>1161</v>
      </c>
      <c r="C520" s="101">
        <v>222</v>
      </c>
    </row>
    <row r="521" s="22" customFormat="1" ht="20" customHeight="1" spans="1:3">
      <c r="A521" s="98">
        <v>20702</v>
      </c>
      <c r="B521" s="129" t="s">
        <v>1162</v>
      </c>
      <c r="C521" s="101">
        <f>SUM(C522:C528)</f>
        <v>142</v>
      </c>
    </row>
    <row r="522" s="22" customFormat="1" ht="20" customHeight="1" spans="1:3">
      <c r="A522" s="98">
        <v>2070201</v>
      </c>
      <c r="B522" s="98" t="s">
        <v>818</v>
      </c>
      <c r="C522" s="101"/>
    </row>
    <row r="523" s="22" customFormat="1" ht="20" customHeight="1" spans="1:3">
      <c r="A523" s="98">
        <v>2070202</v>
      </c>
      <c r="B523" s="98" t="s">
        <v>819</v>
      </c>
      <c r="C523" s="101"/>
    </row>
    <row r="524" s="22" customFormat="1" ht="20" customHeight="1" spans="1:3">
      <c r="A524" s="98">
        <v>2070203</v>
      </c>
      <c r="B524" s="98" t="s">
        <v>820</v>
      </c>
      <c r="C524" s="101"/>
    </row>
    <row r="525" s="22" customFormat="1" ht="20" customHeight="1" spans="1:3">
      <c r="A525" s="98">
        <v>2070204</v>
      </c>
      <c r="B525" s="98" t="s">
        <v>1163</v>
      </c>
      <c r="C525" s="101">
        <v>91</v>
      </c>
    </row>
    <row r="526" s="22" customFormat="1" ht="20" customHeight="1" spans="1:3">
      <c r="A526" s="98">
        <v>2070205</v>
      </c>
      <c r="B526" s="98" t="s">
        <v>1164</v>
      </c>
      <c r="C526" s="101"/>
    </row>
    <row r="527" s="22" customFormat="1" ht="20" customHeight="1" spans="1:3">
      <c r="A527" s="98">
        <v>2070206</v>
      </c>
      <c r="B527" s="98" t="s">
        <v>1165</v>
      </c>
      <c r="C527" s="101"/>
    </row>
    <row r="528" s="22" customFormat="1" ht="20" customHeight="1" spans="1:3">
      <c r="A528" s="98">
        <v>2070299</v>
      </c>
      <c r="B528" s="98" t="s">
        <v>1166</v>
      </c>
      <c r="C528" s="101">
        <v>51</v>
      </c>
    </row>
    <row r="529" s="22" customFormat="1" ht="20" customHeight="1" spans="1:3">
      <c r="A529" s="98">
        <v>20703</v>
      </c>
      <c r="B529" s="129" t="s">
        <v>1167</v>
      </c>
      <c r="C529" s="101">
        <f>SUM(C530:C539)</f>
        <v>140</v>
      </c>
    </row>
    <row r="530" s="22" customFormat="1" ht="20" customHeight="1" spans="1:3">
      <c r="A530" s="98">
        <v>2070301</v>
      </c>
      <c r="B530" s="98" t="s">
        <v>818</v>
      </c>
      <c r="C530" s="101"/>
    </row>
    <row r="531" s="22" customFormat="1" ht="20" customHeight="1" spans="1:3">
      <c r="A531" s="98">
        <v>2070302</v>
      </c>
      <c r="B531" s="98" t="s">
        <v>819</v>
      </c>
      <c r="C531" s="101"/>
    </row>
    <row r="532" s="22" customFormat="1" ht="20" customHeight="1" spans="1:3">
      <c r="A532" s="98">
        <v>2070303</v>
      </c>
      <c r="B532" s="98" t="s">
        <v>820</v>
      </c>
      <c r="C532" s="101"/>
    </row>
    <row r="533" s="22" customFormat="1" ht="20" customHeight="1" spans="1:3">
      <c r="A533" s="98">
        <v>2070304</v>
      </c>
      <c r="B533" s="98" t="s">
        <v>1168</v>
      </c>
      <c r="C533" s="101"/>
    </row>
    <row r="534" s="22" customFormat="1" ht="20" customHeight="1" spans="1:3">
      <c r="A534" s="98">
        <v>2070305</v>
      </c>
      <c r="B534" s="98" t="s">
        <v>1169</v>
      </c>
      <c r="C534" s="101"/>
    </row>
    <row r="535" s="22" customFormat="1" ht="20" customHeight="1" spans="1:3">
      <c r="A535" s="98">
        <v>2070306</v>
      </c>
      <c r="B535" s="98" t="s">
        <v>1170</v>
      </c>
      <c r="C535" s="101"/>
    </row>
    <row r="536" s="22" customFormat="1" ht="20" customHeight="1" spans="1:3">
      <c r="A536" s="98">
        <v>2070307</v>
      </c>
      <c r="B536" s="98" t="s">
        <v>1171</v>
      </c>
      <c r="C536" s="101">
        <v>25</v>
      </c>
    </row>
    <row r="537" s="22" customFormat="1" ht="20" customHeight="1" spans="1:3">
      <c r="A537" s="98">
        <v>2070308</v>
      </c>
      <c r="B537" s="98" t="s">
        <v>1172</v>
      </c>
      <c r="C537" s="101">
        <v>62</v>
      </c>
    </row>
    <row r="538" s="22" customFormat="1" ht="20" customHeight="1" spans="1:3">
      <c r="A538" s="98">
        <v>2070309</v>
      </c>
      <c r="B538" s="98" t="s">
        <v>1173</v>
      </c>
      <c r="C538" s="101"/>
    </row>
    <row r="539" s="22" customFormat="1" ht="20" customHeight="1" spans="1:3">
      <c r="A539" s="98">
        <v>2070399</v>
      </c>
      <c r="B539" s="98" t="s">
        <v>1174</v>
      </c>
      <c r="C539" s="101">
        <v>53</v>
      </c>
    </row>
    <row r="540" s="22" customFormat="1" ht="20" customHeight="1" spans="1:3">
      <c r="A540" s="98">
        <v>20706</v>
      </c>
      <c r="B540" s="100" t="s">
        <v>1175</v>
      </c>
      <c r="C540" s="101">
        <f>SUM(C541:C548)</f>
        <v>195</v>
      </c>
    </row>
    <row r="541" s="22" customFormat="1" ht="20" customHeight="1" spans="1:3">
      <c r="A541" s="98">
        <v>2070601</v>
      </c>
      <c r="B541" s="102" t="s">
        <v>818</v>
      </c>
      <c r="C541" s="101"/>
    </row>
    <row r="542" s="22" customFormat="1" ht="20" customHeight="1" spans="1:3">
      <c r="A542" s="98">
        <v>2070602</v>
      </c>
      <c r="B542" s="102" t="s">
        <v>819</v>
      </c>
      <c r="C542" s="101"/>
    </row>
    <row r="543" s="22" customFormat="1" ht="20" customHeight="1" spans="1:3">
      <c r="A543" s="98">
        <v>2070603</v>
      </c>
      <c r="B543" s="102" t="s">
        <v>820</v>
      </c>
      <c r="C543" s="101"/>
    </row>
    <row r="544" s="22" customFormat="1" ht="20" customHeight="1" spans="1:3">
      <c r="A544" s="98">
        <v>2070604</v>
      </c>
      <c r="B544" s="102" t="s">
        <v>1176</v>
      </c>
      <c r="C544" s="101"/>
    </row>
    <row r="545" s="22" customFormat="1" ht="20" customHeight="1" spans="1:3">
      <c r="A545" s="98">
        <v>2070605</v>
      </c>
      <c r="B545" s="102" t="s">
        <v>1177</v>
      </c>
      <c r="C545" s="101">
        <v>1</v>
      </c>
    </row>
    <row r="546" s="22" customFormat="1" ht="20" customHeight="1" spans="1:3">
      <c r="A546" s="98">
        <v>2070606</v>
      </c>
      <c r="B546" s="102" t="s">
        <v>1178</v>
      </c>
      <c r="C546" s="101"/>
    </row>
    <row r="547" s="22" customFormat="1" ht="20" customHeight="1" spans="1:3">
      <c r="A547" s="98">
        <v>2070607</v>
      </c>
      <c r="B547" s="102" t="s">
        <v>1179</v>
      </c>
      <c r="C547" s="101">
        <v>194</v>
      </c>
    </row>
    <row r="548" s="22" customFormat="1" ht="20" customHeight="1" spans="1:3">
      <c r="A548" s="98">
        <v>2070699</v>
      </c>
      <c r="B548" s="102" t="s">
        <v>1180</v>
      </c>
      <c r="C548" s="101"/>
    </row>
    <row r="549" s="22" customFormat="1" ht="20" customHeight="1" spans="1:3">
      <c r="A549" s="98">
        <v>20708</v>
      </c>
      <c r="B549" s="100" t="s">
        <v>1181</v>
      </c>
      <c r="C549" s="101">
        <f>SUM(C550:C556)</f>
        <v>537</v>
      </c>
    </row>
    <row r="550" s="22" customFormat="1" ht="20" customHeight="1" spans="1:3">
      <c r="A550" s="98">
        <v>2070801</v>
      </c>
      <c r="B550" s="102" t="s">
        <v>818</v>
      </c>
      <c r="C550" s="101">
        <v>32</v>
      </c>
    </row>
    <row r="551" s="22" customFormat="1" ht="20" customHeight="1" spans="1:3">
      <c r="A551" s="98">
        <v>2070802</v>
      </c>
      <c r="B551" s="102" t="s">
        <v>819</v>
      </c>
      <c r="C551" s="101"/>
    </row>
    <row r="552" s="22" customFormat="1" ht="20" customHeight="1" spans="1:3">
      <c r="A552" s="98">
        <v>2070803</v>
      </c>
      <c r="B552" s="102" t="s">
        <v>820</v>
      </c>
      <c r="C552" s="101"/>
    </row>
    <row r="553" s="22" customFormat="1" ht="20" customHeight="1" spans="1:3">
      <c r="A553" s="98">
        <v>2070806</v>
      </c>
      <c r="B553" s="102" t="s">
        <v>1182</v>
      </c>
      <c r="C553" s="101"/>
    </row>
    <row r="554" s="22" customFormat="1" ht="20" customHeight="1" spans="1:3">
      <c r="A554" s="98">
        <v>2070807</v>
      </c>
      <c r="B554" s="102" t="s">
        <v>1183</v>
      </c>
      <c r="C554" s="101">
        <v>61</v>
      </c>
    </row>
    <row r="555" s="22" customFormat="1" ht="20" customHeight="1" spans="1:3">
      <c r="A555" s="98">
        <v>2070808</v>
      </c>
      <c r="B555" s="102" t="s">
        <v>1184</v>
      </c>
      <c r="C555" s="101">
        <v>428</v>
      </c>
    </row>
    <row r="556" s="22" customFormat="1" ht="20" customHeight="1" spans="1:3">
      <c r="A556" s="98">
        <v>2070899</v>
      </c>
      <c r="B556" s="102" t="s">
        <v>1185</v>
      </c>
      <c r="C556" s="101">
        <v>16</v>
      </c>
    </row>
    <row r="557" s="22" customFormat="1" ht="20" customHeight="1" spans="1:3">
      <c r="A557" s="98">
        <v>20799</v>
      </c>
      <c r="B557" s="129" t="s">
        <v>1186</v>
      </c>
      <c r="C557" s="101">
        <f>SUM(C558:C560)</f>
        <v>404</v>
      </c>
    </row>
    <row r="558" s="22" customFormat="1" ht="20" customHeight="1" spans="1:3">
      <c r="A558" s="98">
        <v>2079902</v>
      </c>
      <c r="B558" s="98" t="s">
        <v>1187</v>
      </c>
      <c r="C558" s="101"/>
    </row>
    <row r="559" s="22" customFormat="1" ht="20" customHeight="1" spans="1:3">
      <c r="A559" s="98">
        <v>2079903</v>
      </c>
      <c r="B559" s="98" t="s">
        <v>1188</v>
      </c>
      <c r="C559" s="101">
        <v>2</v>
      </c>
    </row>
    <row r="560" s="22" customFormat="1" ht="20" customHeight="1" spans="1:3">
      <c r="A560" s="98">
        <v>2079999</v>
      </c>
      <c r="B560" s="98" t="s">
        <v>1189</v>
      </c>
      <c r="C560" s="101">
        <v>402</v>
      </c>
    </row>
    <row r="561" s="22" customFormat="1" ht="20" customHeight="1" spans="1:3">
      <c r="A561" s="98">
        <v>208</v>
      </c>
      <c r="B561" s="129" t="s">
        <v>1190</v>
      </c>
      <c r="C561" s="101">
        <f>SUM(C562,C581,C589,C591,C600,C604,C614,C623,C630,C638,C647,C653,C656,C659,C662,C665,C668,C672,C676,C685,C688)</f>
        <v>51512</v>
      </c>
    </row>
    <row r="562" s="22" customFormat="1" ht="20" customHeight="1" spans="1:3">
      <c r="A562" s="98">
        <v>20801</v>
      </c>
      <c r="B562" s="129" t="s">
        <v>1191</v>
      </c>
      <c r="C562" s="101">
        <f>SUM(C563:C580)</f>
        <v>1516</v>
      </c>
    </row>
    <row r="563" s="22" customFormat="1" ht="20" customHeight="1" spans="1:3">
      <c r="A563" s="98">
        <v>2080101</v>
      </c>
      <c r="B563" s="98" t="s">
        <v>818</v>
      </c>
      <c r="C563" s="101">
        <v>344</v>
      </c>
    </row>
    <row r="564" s="22" customFormat="1" ht="20" customHeight="1" spans="1:3">
      <c r="A564" s="98">
        <v>2080102</v>
      </c>
      <c r="B564" s="98" t="s">
        <v>819</v>
      </c>
      <c r="C564" s="101">
        <v>35</v>
      </c>
    </row>
    <row r="565" s="22" customFormat="1" ht="20" customHeight="1" spans="1:3">
      <c r="A565" s="98">
        <v>2080103</v>
      </c>
      <c r="B565" s="98" t="s">
        <v>820</v>
      </c>
      <c r="C565" s="101"/>
    </row>
    <row r="566" s="22" customFormat="1" ht="20" customHeight="1" spans="1:3">
      <c r="A566" s="98">
        <v>2080104</v>
      </c>
      <c r="B566" s="98" t="s">
        <v>1192</v>
      </c>
      <c r="C566" s="101">
        <v>53</v>
      </c>
    </row>
    <row r="567" s="22" customFormat="1" ht="20" customHeight="1" spans="1:3">
      <c r="A567" s="98">
        <v>2080105</v>
      </c>
      <c r="B567" s="98" t="s">
        <v>1193</v>
      </c>
      <c r="C567" s="101">
        <v>11</v>
      </c>
    </row>
    <row r="568" s="22" customFormat="1" ht="20" customHeight="1" spans="1:3">
      <c r="A568" s="98">
        <v>2080106</v>
      </c>
      <c r="B568" s="98" t="s">
        <v>1194</v>
      </c>
      <c r="C568" s="101">
        <v>11</v>
      </c>
    </row>
    <row r="569" s="22" customFormat="1" ht="20" customHeight="1" spans="1:3">
      <c r="A569" s="98">
        <v>2080107</v>
      </c>
      <c r="B569" s="98" t="s">
        <v>1195</v>
      </c>
      <c r="C569" s="101">
        <v>9</v>
      </c>
    </row>
    <row r="570" s="22" customFormat="1" ht="20" customHeight="1" spans="1:3">
      <c r="A570" s="98">
        <v>2080108</v>
      </c>
      <c r="B570" s="98" t="s">
        <v>858</v>
      </c>
      <c r="C570" s="101">
        <v>12</v>
      </c>
    </row>
    <row r="571" s="22" customFormat="1" ht="20" customHeight="1" spans="1:3">
      <c r="A571" s="98">
        <v>2080109</v>
      </c>
      <c r="B571" s="98" t="s">
        <v>1196</v>
      </c>
      <c r="C571" s="101">
        <v>107</v>
      </c>
    </row>
    <row r="572" s="22" customFormat="1" ht="20" customHeight="1" spans="1:3">
      <c r="A572" s="98">
        <v>2080110</v>
      </c>
      <c r="B572" s="98" t="s">
        <v>1197</v>
      </c>
      <c r="C572" s="101"/>
    </row>
    <row r="573" s="22" customFormat="1" ht="20" customHeight="1" spans="1:3">
      <c r="A573" s="98">
        <v>2080111</v>
      </c>
      <c r="B573" s="98" t="s">
        <v>1198</v>
      </c>
      <c r="C573" s="101">
        <v>4</v>
      </c>
    </row>
    <row r="574" s="22" customFormat="1" ht="20" customHeight="1" spans="1:3">
      <c r="A574" s="98">
        <v>2080112</v>
      </c>
      <c r="B574" s="98" t="s">
        <v>1199</v>
      </c>
      <c r="C574" s="101">
        <v>11</v>
      </c>
    </row>
    <row r="575" s="22" customFormat="1" ht="20" customHeight="1" spans="1:3">
      <c r="A575" s="98">
        <v>2080113</v>
      </c>
      <c r="B575" s="98" t="s">
        <v>1200</v>
      </c>
      <c r="C575" s="101"/>
    </row>
    <row r="576" s="22" customFormat="1" ht="20" customHeight="1" spans="1:3">
      <c r="A576" s="98">
        <v>2080114</v>
      </c>
      <c r="B576" s="98" t="s">
        <v>1201</v>
      </c>
      <c r="C576" s="101"/>
    </row>
    <row r="577" s="22" customFormat="1" ht="20" customHeight="1" spans="1:3">
      <c r="A577" s="98">
        <v>2080115</v>
      </c>
      <c r="B577" s="98" t="s">
        <v>1202</v>
      </c>
      <c r="C577" s="101"/>
    </row>
    <row r="578" s="22" customFormat="1" ht="20" customHeight="1" spans="1:3">
      <c r="A578" s="98">
        <v>2080116</v>
      </c>
      <c r="B578" s="98" t="s">
        <v>1203</v>
      </c>
      <c r="C578" s="101">
        <v>85</v>
      </c>
    </row>
    <row r="579" s="22" customFormat="1" ht="20" customHeight="1" spans="1:3">
      <c r="A579" s="98">
        <v>2080150</v>
      </c>
      <c r="B579" s="98" t="s">
        <v>827</v>
      </c>
      <c r="C579" s="101">
        <v>531</v>
      </c>
    </row>
    <row r="580" s="22" customFormat="1" ht="20" customHeight="1" spans="1:3">
      <c r="A580" s="98">
        <v>2080199</v>
      </c>
      <c r="B580" s="98" t="s">
        <v>1204</v>
      </c>
      <c r="C580" s="101">
        <v>303</v>
      </c>
    </row>
    <row r="581" s="22" customFormat="1" ht="20" customHeight="1" spans="1:3">
      <c r="A581" s="98">
        <v>20802</v>
      </c>
      <c r="B581" s="129" t="s">
        <v>1205</v>
      </c>
      <c r="C581" s="101">
        <f>SUM(C582:C588)</f>
        <v>1074</v>
      </c>
    </row>
    <row r="582" s="22" customFormat="1" ht="20" customHeight="1" spans="1:3">
      <c r="A582" s="98">
        <v>2080201</v>
      </c>
      <c r="B582" s="98" t="s">
        <v>818</v>
      </c>
      <c r="C582" s="101">
        <v>514</v>
      </c>
    </row>
    <row r="583" s="22" customFormat="1" ht="20" customHeight="1" spans="1:3">
      <c r="A583" s="98">
        <v>2080202</v>
      </c>
      <c r="B583" s="98" t="s">
        <v>819</v>
      </c>
      <c r="C583" s="101">
        <v>74</v>
      </c>
    </row>
    <row r="584" s="22" customFormat="1" ht="20" customHeight="1" spans="1:3">
      <c r="A584" s="98">
        <v>2080203</v>
      </c>
      <c r="B584" s="98" t="s">
        <v>820</v>
      </c>
      <c r="C584" s="101"/>
    </row>
    <row r="585" s="22" customFormat="1" ht="20" customHeight="1" spans="1:3">
      <c r="A585" s="98">
        <v>2080206</v>
      </c>
      <c r="B585" s="98" t="s">
        <v>1206</v>
      </c>
      <c r="C585" s="101"/>
    </row>
    <row r="586" s="22" customFormat="1" ht="20" customHeight="1" spans="1:3">
      <c r="A586" s="98">
        <v>2080207</v>
      </c>
      <c r="B586" s="98" t="s">
        <v>1207</v>
      </c>
      <c r="C586" s="101">
        <v>34</v>
      </c>
    </row>
    <row r="587" s="22" customFormat="1" ht="20" customHeight="1" spans="1:3">
      <c r="A587" s="98">
        <v>2080208</v>
      </c>
      <c r="B587" s="98" t="s">
        <v>1208</v>
      </c>
      <c r="C587" s="101">
        <v>417</v>
      </c>
    </row>
    <row r="588" s="22" customFormat="1" ht="20" customHeight="1" spans="1:3">
      <c r="A588" s="98">
        <v>2080299</v>
      </c>
      <c r="B588" s="98" t="s">
        <v>1209</v>
      </c>
      <c r="C588" s="101">
        <v>35</v>
      </c>
    </row>
    <row r="589" s="22" customFormat="1" ht="20" customHeight="1" spans="1:3">
      <c r="A589" s="98">
        <v>20804</v>
      </c>
      <c r="B589" s="129" t="s">
        <v>1210</v>
      </c>
      <c r="C589" s="101">
        <f>C590</f>
        <v>0</v>
      </c>
    </row>
    <row r="590" s="22" customFormat="1" ht="20" customHeight="1" spans="1:3">
      <c r="A590" s="98">
        <v>2080402</v>
      </c>
      <c r="B590" s="98" t="s">
        <v>1211</v>
      </c>
      <c r="C590" s="101"/>
    </row>
    <row r="591" s="22" customFormat="1" ht="20" customHeight="1" spans="1:3">
      <c r="A591" s="98">
        <v>20805</v>
      </c>
      <c r="B591" s="129" t="s">
        <v>1212</v>
      </c>
      <c r="C591" s="101">
        <f>SUM(C592:C599)</f>
        <v>18302</v>
      </c>
    </row>
    <row r="592" s="22" customFormat="1" ht="20" customHeight="1" spans="1:3">
      <c r="A592" s="98">
        <v>2080501</v>
      </c>
      <c r="B592" s="98" t="s">
        <v>1213</v>
      </c>
      <c r="C592" s="101">
        <v>29</v>
      </c>
    </row>
    <row r="593" s="22" customFormat="1" ht="20" customHeight="1" spans="1:3">
      <c r="A593" s="98">
        <v>2080502</v>
      </c>
      <c r="B593" s="98" t="s">
        <v>1214</v>
      </c>
      <c r="C593" s="101"/>
    </row>
    <row r="594" s="22" customFormat="1" ht="20" customHeight="1" spans="1:3">
      <c r="A594" s="98">
        <v>2080503</v>
      </c>
      <c r="B594" s="98" t="s">
        <v>1215</v>
      </c>
      <c r="C594" s="101"/>
    </row>
    <row r="595" s="22" customFormat="1" ht="20" customHeight="1" spans="1:3">
      <c r="A595" s="98">
        <v>2080505</v>
      </c>
      <c r="B595" s="98" t="s">
        <v>1216</v>
      </c>
      <c r="C595" s="101">
        <v>4069</v>
      </c>
    </row>
    <row r="596" s="22" customFormat="1" ht="20" customHeight="1" spans="1:3">
      <c r="A596" s="98">
        <v>2080506</v>
      </c>
      <c r="B596" s="98" t="s">
        <v>1217</v>
      </c>
      <c r="C596" s="101">
        <v>1850</v>
      </c>
    </row>
    <row r="597" s="22" customFormat="1" ht="20" customHeight="1" spans="1:3">
      <c r="A597" s="98">
        <v>2080507</v>
      </c>
      <c r="B597" s="98" t="s">
        <v>1218</v>
      </c>
      <c r="C597" s="101">
        <v>12339</v>
      </c>
    </row>
    <row r="598" s="22" customFormat="1" ht="20" customHeight="1" spans="1:3">
      <c r="A598" s="98">
        <v>2080508</v>
      </c>
      <c r="B598" s="98" t="s">
        <v>1219</v>
      </c>
      <c r="C598" s="101"/>
    </row>
    <row r="599" s="22" customFormat="1" ht="20" customHeight="1" spans="1:3">
      <c r="A599" s="98">
        <v>2080599</v>
      </c>
      <c r="B599" s="98" t="s">
        <v>1220</v>
      </c>
      <c r="C599" s="101">
        <v>15</v>
      </c>
    </row>
    <row r="600" s="22" customFormat="1" ht="20" customHeight="1" spans="1:3">
      <c r="A600" s="98">
        <v>20806</v>
      </c>
      <c r="B600" s="129" t="s">
        <v>1221</v>
      </c>
      <c r="C600" s="101">
        <f>SUM(C601:C603)</f>
        <v>0</v>
      </c>
    </row>
    <row r="601" s="22" customFormat="1" ht="20" customHeight="1" spans="1:3">
      <c r="A601" s="98">
        <v>2080601</v>
      </c>
      <c r="B601" s="98" t="s">
        <v>1222</v>
      </c>
      <c r="C601" s="101"/>
    </row>
    <row r="602" s="22" customFormat="1" ht="20" customHeight="1" spans="1:3">
      <c r="A602" s="98">
        <v>2080602</v>
      </c>
      <c r="B602" s="98" t="s">
        <v>1223</v>
      </c>
      <c r="C602" s="101"/>
    </row>
    <row r="603" s="22" customFormat="1" ht="20" customHeight="1" spans="1:3">
      <c r="A603" s="98">
        <v>2080699</v>
      </c>
      <c r="B603" s="98" t="s">
        <v>1224</v>
      </c>
      <c r="C603" s="101"/>
    </row>
    <row r="604" s="22" customFormat="1" ht="20" customHeight="1" spans="1:3">
      <c r="A604" s="98">
        <v>20807</v>
      </c>
      <c r="B604" s="129" t="s">
        <v>1225</v>
      </c>
      <c r="C604" s="101">
        <f>SUM(C605:C613)</f>
        <v>2713</v>
      </c>
    </row>
    <row r="605" s="22" customFormat="1" ht="20" customHeight="1" spans="1:3">
      <c r="A605" s="98">
        <v>2080701</v>
      </c>
      <c r="B605" s="98" t="s">
        <v>1226</v>
      </c>
      <c r="C605" s="101"/>
    </row>
    <row r="606" s="22" customFormat="1" ht="20" customHeight="1" spans="1:3">
      <c r="A606" s="98">
        <v>2080702</v>
      </c>
      <c r="B606" s="98" t="s">
        <v>1227</v>
      </c>
      <c r="C606" s="101"/>
    </row>
    <row r="607" s="22" customFormat="1" ht="20" customHeight="1" spans="1:3">
      <c r="A607" s="98">
        <v>2080704</v>
      </c>
      <c r="B607" s="98" t="s">
        <v>1228</v>
      </c>
      <c r="C607" s="101"/>
    </row>
    <row r="608" s="22" customFormat="1" ht="20" customHeight="1" spans="1:3">
      <c r="A608" s="98">
        <v>2080705</v>
      </c>
      <c r="B608" s="98" t="s">
        <v>1229</v>
      </c>
      <c r="C608" s="101"/>
    </row>
    <row r="609" s="22" customFormat="1" ht="20" customHeight="1" spans="1:3">
      <c r="A609" s="98">
        <v>2080709</v>
      </c>
      <c r="B609" s="98" t="s">
        <v>1230</v>
      </c>
      <c r="C609" s="101"/>
    </row>
    <row r="610" s="22" customFormat="1" ht="20" customHeight="1" spans="1:3">
      <c r="A610" s="98">
        <v>2080711</v>
      </c>
      <c r="B610" s="98" t="s">
        <v>1231</v>
      </c>
      <c r="C610" s="101"/>
    </row>
    <row r="611" s="22" customFormat="1" ht="20" customHeight="1" spans="1:3">
      <c r="A611" s="98">
        <v>2080712</v>
      </c>
      <c r="B611" s="98" t="s">
        <v>1232</v>
      </c>
      <c r="C611" s="101"/>
    </row>
    <row r="612" s="22" customFormat="1" ht="20" customHeight="1" spans="1:3">
      <c r="A612" s="98">
        <v>2080713</v>
      </c>
      <c r="B612" s="98" t="s">
        <v>1233</v>
      </c>
      <c r="C612" s="101"/>
    </row>
    <row r="613" s="22" customFormat="1" ht="20" customHeight="1" spans="1:3">
      <c r="A613" s="98">
        <v>2080799</v>
      </c>
      <c r="B613" s="98" t="s">
        <v>1234</v>
      </c>
      <c r="C613" s="101">
        <v>2713</v>
      </c>
    </row>
    <row r="614" s="22" customFormat="1" ht="20" customHeight="1" spans="1:3">
      <c r="A614" s="98">
        <v>20808</v>
      </c>
      <c r="B614" s="129" t="s">
        <v>1235</v>
      </c>
      <c r="C614" s="101">
        <f>SUM(C615:C622)</f>
        <v>3509</v>
      </c>
    </row>
    <row r="615" s="22" customFormat="1" ht="20" customHeight="1" spans="1:3">
      <c r="A615" s="98">
        <v>2080801</v>
      </c>
      <c r="B615" s="98" t="s">
        <v>1236</v>
      </c>
      <c r="C615" s="101">
        <v>664</v>
      </c>
    </row>
    <row r="616" s="22" customFormat="1" ht="20" customHeight="1" spans="1:3">
      <c r="A616" s="98">
        <v>2080802</v>
      </c>
      <c r="B616" s="98" t="s">
        <v>1237</v>
      </c>
      <c r="C616" s="101"/>
    </row>
    <row r="617" s="22" customFormat="1" ht="20" customHeight="1" spans="1:3">
      <c r="A617" s="98">
        <v>2080803</v>
      </c>
      <c r="B617" s="98" t="s">
        <v>1238</v>
      </c>
      <c r="C617" s="101"/>
    </row>
    <row r="618" s="22" customFormat="1" ht="20" customHeight="1" spans="1:3">
      <c r="A618" s="98">
        <v>2080805</v>
      </c>
      <c r="B618" s="98" t="s">
        <v>1239</v>
      </c>
      <c r="C618" s="101">
        <v>448</v>
      </c>
    </row>
    <row r="619" s="22" customFormat="1" ht="20" customHeight="1" spans="1:3">
      <c r="A619" s="98">
        <v>2080806</v>
      </c>
      <c r="B619" s="98" t="s">
        <v>1240</v>
      </c>
      <c r="C619" s="101"/>
    </row>
    <row r="620" s="22" customFormat="1" ht="20" customHeight="1" spans="1:3">
      <c r="A620" s="98">
        <v>2080807</v>
      </c>
      <c r="B620" s="98" t="s">
        <v>1241</v>
      </c>
      <c r="C620" s="101">
        <v>53</v>
      </c>
    </row>
    <row r="621" s="22" customFormat="1" ht="20" customHeight="1" spans="1:3">
      <c r="A621" s="98">
        <v>2080808</v>
      </c>
      <c r="B621" s="98" t="s">
        <v>1242</v>
      </c>
      <c r="C621" s="101">
        <v>30</v>
      </c>
    </row>
    <row r="622" s="22" customFormat="1" ht="20" customHeight="1" spans="1:3">
      <c r="A622" s="98">
        <v>2080899</v>
      </c>
      <c r="B622" s="98" t="s">
        <v>1243</v>
      </c>
      <c r="C622" s="101">
        <v>2314</v>
      </c>
    </row>
    <row r="623" s="22" customFormat="1" ht="20" customHeight="1" spans="1:3">
      <c r="A623" s="98">
        <v>20809</v>
      </c>
      <c r="B623" s="129" t="s">
        <v>1244</v>
      </c>
      <c r="C623" s="101">
        <f>SUM(C624:C629)</f>
        <v>399</v>
      </c>
    </row>
    <row r="624" s="22" customFormat="1" ht="20" customHeight="1" spans="1:3">
      <c r="A624" s="98">
        <v>2080901</v>
      </c>
      <c r="B624" s="98" t="s">
        <v>1245</v>
      </c>
      <c r="C624" s="101">
        <v>7</v>
      </c>
    </row>
    <row r="625" s="22" customFormat="1" ht="20" customHeight="1" spans="1:3">
      <c r="A625" s="98">
        <v>2080902</v>
      </c>
      <c r="B625" s="98" t="s">
        <v>1246</v>
      </c>
      <c r="C625" s="101">
        <v>29</v>
      </c>
    </row>
    <row r="626" s="22" customFormat="1" ht="20" customHeight="1" spans="1:3">
      <c r="A626" s="98">
        <v>2080903</v>
      </c>
      <c r="B626" s="98" t="s">
        <v>1247</v>
      </c>
      <c r="C626" s="101">
        <v>21</v>
      </c>
    </row>
    <row r="627" s="22" customFormat="1" ht="20" customHeight="1" spans="1:3">
      <c r="A627" s="98">
        <v>2080904</v>
      </c>
      <c r="B627" s="98" t="s">
        <v>1248</v>
      </c>
      <c r="C627" s="101">
        <v>1</v>
      </c>
    </row>
    <row r="628" s="22" customFormat="1" ht="20" customHeight="1" spans="1:3">
      <c r="A628" s="98">
        <v>2080905</v>
      </c>
      <c r="B628" s="98" t="s">
        <v>1249</v>
      </c>
      <c r="C628" s="101">
        <v>52</v>
      </c>
    </row>
    <row r="629" s="22" customFormat="1" ht="20" customHeight="1" spans="1:3">
      <c r="A629" s="98">
        <v>2080999</v>
      </c>
      <c r="B629" s="98" t="s">
        <v>1250</v>
      </c>
      <c r="C629" s="101">
        <v>289</v>
      </c>
    </row>
    <row r="630" s="22" customFormat="1" ht="20" customHeight="1" spans="1:3">
      <c r="A630" s="98">
        <v>20810</v>
      </c>
      <c r="B630" s="129" t="s">
        <v>1251</v>
      </c>
      <c r="C630" s="101">
        <f>SUM(C631:C637)</f>
        <v>1189</v>
      </c>
    </row>
    <row r="631" s="22" customFormat="1" ht="20" customHeight="1" spans="1:3">
      <c r="A631" s="98">
        <v>2081001</v>
      </c>
      <c r="B631" s="98" t="s">
        <v>1252</v>
      </c>
      <c r="C631" s="101">
        <v>635</v>
      </c>
    </row>
    <row r="632" s="22" customFormat="1" ht="20" customHeight="1" spans="1:3">
      <c r="A632" s="98">
        <v>2081002</v>
      </c>
      <c r="B632" s="98" t="s">
        <v>1253</v>
      </c>
      <c r="C632" s="101">
        <v>133</v>
      </c>
    </row>
    <row r="633" s="22" customFormat="1" ht="20" customHeight="1" spans="1:3">
      <c r="A633" s="98">
        <v>2081003</v>
      </c>
      <c r="B633" s="98" t="s">
        <v>1254</v>
      </c>
      <c r="C633" s="101"/>
    </row>
    <row r="634" s="22" customFormat="1" ht="20" customHeight="1" spans="1:3">
      <c r="A634" s="98">
        <v>2081004</v>
      </c>
      <c r="B634" s="98" t="s">
        <v>1255</v>
      </c>
      <c r="C634" s="101">
        <v>269</v>
      </c>
    </row>
    <row r="635" s="22" customFormat="1" ht="20" customHeight="1" spans="1:3">
      <c r="A635" s="98">
        <v>2081005</v>
      </c>
      <c r="B635" s="98" t="s">
        <v>1256</v>
      </c>
      <c r="C635" s="101"/>
    </row>
    <row r="636" s="22" customFormat="1" ht="20" customHeight="1" spans="1:3">
      <c r="A636" s="98">
        <v>2081006</v>
      </c>
      <c r="B636" s="98" t="s">
        <v>1257</v>
      </c>
      <c r="C636" s="101">
        <v>152</v>
      </c>
    </row>
    <row r="637" s="22" customFormat="1" ht="20" customHeight="1" spans="1:3">
      <c r="A637" s="98">
        <v>2081099</v>
      </c>
      <c r="B637" s="98" t="s">
        <v>1258</v>
      </c>
      <c r="C637" s="101"/>
    </row>
    <row r="638" s="22" customFormat="1" ht="20" customHeight="1" spans="1:3">
      <c r="A638" s="98">
        <v>20811</v>
      </c>
      <c r="B638" s="129" t="s">
        <v>1259</v>
      </c>
      <c r="C638" s="101">
        <f>SUM(C639:C646)</f>
        <v>1695</v>
      </c>
    </row>
    <row r="639" s="22" customFormat="1" ht="20" customHeight="1" spans="1:3">
      <c r="A639" s="98">
        <v>2081101</v>
      </c>
      <c r="B639" s="98" t="s">
        <v>818</v>
      </c>
      <c r="C639" s="101">
        <v>127</v>
      </c>
    </row>
    <row r="640" s="22" customFormat="1" ht="20" customHeight="1" spans="1:3">
      <c r="A640" s="98">
        <v>2081102</v>
      </c>
      <c r="B640" s="98" t="s">
        <v>819</v>
      </c>
      <c r="C640" s="101">
        <v>25</v>
      </c>
    </row>
    <row r="641" s="22" customFormat="1" ht="20" customHeight="1" spans="1:3">
      <c r="A641" s="98">
        <v>2081103</v>
      </c>
      <c r="B641" s="98" t="s">
        <v>820</v>
      </c>
      <c r="C641" s="101"/>
    </row>
    <row r="642" s="22" customFormat="1" ht="20" customHeight="1" spans="1:3">
      <c r="A642" s="98">
        <v>2081104</v>
      </c>
      <c r="B642" s="98" t="s">
        <v>1260</v>
      </c>
      <c r="C642" s="101">
        <v>121</v>
      </c>
    </row>
    <row r="643" s="22" customFormat="1" ht="20" customHeight="1" spans="1:3">
      <c r="A643" s="98">
        <v>2081105</v>
      </c>
      <c r="B643" s="98" t="s">
        <v>1261</v>
      </c>
      <c r="C643" s="101">
        <v>62</v>
      </c>
    </row>
    <row r="644" s="22" customFormat="1" ht="20" customHeight="1" spans="1:3">
      <c r="A644" s="98">
        <v>2081106</v>
      </c>
      <c r="B644" s="98" t="s">
        <v>1262</v>
      </c>
      <c r="C644" s="101"/>
    </row>
    <row r="645" s="22" customFormat="1" ht="20" customHeight="1" spans="1:3">
      <c r="A645" s="98">
        <v>2081107</v>
      </c>
      <c r="B645" s="98" t="s">
        <v>1263</v>
      </c>
      <c r="C645" s="101">
        <v>1048</v>
      </c>
    </row>
    <row r="646" s="22" customFormat="1" ht="20" customHeight="1" spans="1:3">
      <c r="A646" s="98">
        <v>2081199</v>
      </c>
      <c r="B646" s="98" t="s">
        <v>1264</v>
      </c>
      <c r="C646" s="101">
        <v>312</v>
      </c>
    </row>
    <row r="647" s="22" customFormat="1" ht="20" customHeight="1" spans="1:3">
      <c r="A647" s="98">
        <v>20816</v>
      </c>
      <c r="B647" s="129" t="s">
        <v>1265</v>
      </c>
      <c r="C647" s="101">
        <f>SUM(C648:C652)</f>
        <v>67</v>
      </c>
    </row>
    <row r="648" s="22" customFormat="1" ht="20" customHeight="1" spans="1:3">
      <c r="A648" s="98">
        <v>2081601</v>
      </c>
      <c r="B648" s="98" t="s">
        <v>818</v>
      </c>
      <c r="C648" s="101">
        <v>58</v>
      </c>
    </row>
    <row r="649" s="22" customFormat="1" ht="20" customHeight="1" spans="1:3">
      <c r="A649" s="98">
        <v>2081602</v>
      </c>
      <c r="B649" s="98" t="s">
        <v>819</v>
      </c>
      <c r="C649" s="101">
        <v>9</v>
      </c>
    </row>
    <row r="650" s="22" customFormat="1" ht="20" customHeight="1" spans="1:3">
      <c r="A650" s="98">
        <v>2081603</v>
      </c>
      <c r="B650" s="98" t="s">
        <v>820</v>
      </c>
      <c r="C650" s="101"/>
    </row>
    <row r="651" s="22" customFormat="1" ht="20" customHeight="1" spans="1:3">
      <c r="A651" s="98">
        <v>2081650</v>
      </c>
      <c r="B651" s="98" t="s">
        <v>827</v>
      </c>
      <c r="C651" s="101"/>
    </row>
    <row r="652" s="22" customFormat="1" ht="20" customHeight="1" spans="1:3">
      <c r="A652" s="98">
        <v>2081699</v>
      </c>
      <c r="B652" s="98" t="s">
        <v>1266</v>
      </c>
      <c r="C652" s="101"/>
    </row>
    <row r="653" s="22" customFormat="1" ht="20" customHeight="1" spans="1:3">
      <c r="A653" s="98">
        <v>20819</v>
      </c>
      <c r="B653" s="129" t="s">
        <v>1267</v>
      </c>
      <c r="C653" s="101">
        <f>SUM(C654:C655)</f>
        <v>4784</v>
      </c>
    </row>
    <row r="654" s="22" customFormat="1" ht="20" customHeight="1" spans="1:3">
      <c r="A654" s="98">
        <v>2081901</v>
      </c>
      <c r="B654" s="98" t="s">
        <v>1268</v>
      </c>
      <c r="C654" s="101">
        <v>1266</v>
      </c>
    </row>
    <row r="655" s="22" customFormat="1" ht="20" customHeight="1" spans="1:3">
      <c r="A655" s="98">
        <v>2081902</v>
      </c>
      <c r="B655" s="98" t="s">
        <v>1269</v>
      </c>
      <c r="C655" s="101">
        <v>3518</v>
      </c>
    </row>
    <row r="656" s="22" customFormat="1" ht="20" customHeight="1" spans="1:3">
      <c r="A656" s="98">
        <v>20820</v>
      </c>
      <c r="B656" s="129" t="s">
        <v>1270</v>
      </c>
      <c r="C656" s="101">
        <f>SUM(C657:C658)</f>
        <v>819</v>
      </c>
    </row>
    <row r="657" s="22" customFormat="1" ht="20" customHeight="1" spans="1:3">
      <c r="A657" s="98">
        <v>2082001</v>
      </c>
      <c r="B657" s="98" t="s">
        <v>1271</v>
      </c>
      <c r="C657" s="101">
        <v>794</v>
      </c>
    </row>
    <row r="658" s="22" customFormat="1" ht="20" customHeight="1" spans="1:3">
      <c r="A658" s="98">
        <v>2082002</v>
      </c>
      <c r="B658" s="98" t="s">
        <v>1272</v>
      </c>
      <c r="C658" s="101">
        <v>25</v>
      </c>
    </row>
    <row r="659" s="22" customFormat="1" ht="20" customHeight="1" spans="1:3">
      <c r="A659" s="98">
        <v>20821</v>
      </c>
      <c r="B659" s="129" t="s">
        <v>1273</v>
      </c>
      <c r="C659" s="101">
        <f>SUM(C660:C661)</f>
        <v>2018</v>
      </c>
    </row>
    <row r="660" s="22" customFormat="1" ht="20" customHeight="1" spans="1:3">
      <c r="A660" s="98">
        <v>2082101</v>
      </c>
      <c r="B660" s="98" t="s">
        <v>1274</v>
      </c>
      <c r="C660" s="101"/>
    </row>
    <row r="661" s="22" customFormat="1" ht="20" customHeight="1" spans="1:3">
      <c r="A661" s="98">
        <v>2082102</v>
      </c>
      <c r="B661" s="98" t="s">
        <v>1275</v>
      </c>
      <c r="C661" s="101">
        <v>2018</v>
      </c>
    </row>
    <row r="662" s="22" customFormat="1" ht="20" customHeight="1" spans="1:3">
      <c r="A662" s="98">
        <v>20824</v>
      </c>
      <c r="B662" s="129" t="s">
        <v>1276</v>
      </c>
      <c r="C662" s="101">
        <f>SUM(C663:C664)</f>
        <v>0</v>
      </c>
    </row>
    <row r="663" s="22" customFormat="1" ht="20" customHeight="1" spans="1:3">
      <c r="A663" s="98">
        <v>2082401</v>
      </c>
      <c r="B663" s="98" t="s">
        <v>1277</v>
      </c>
      <c r="C663" s="101"/>
    </row>
    <row r="664" s="22" customFormat="1" ht="20" customHeight="1" spans="1:3">
      <c r="A664" s="98">
        <v>2082402</v>
      </c>
      <c r="B664" s="98" t="s">
        <v>1278</v>
      </c>
      <c r="C664" s="101"/>
    </row>
    <row r="665" s="22" customFormat="1" ht="20" customHeight="1" spans="1:3">
      <c r="A665" s="98">
        <v>20825</v>
      </c>
      <c r="B665" s="129" t="s">
        <v>1279</v>
      </c>
      <c r="C665" s="101">
        <f>SUM(C666:C667)</f>
        <v>592</v>
      </c>
    </row>
    <row r="666" s="22" customFormat="1" ht="20" customHeight="1" spans="1:3">
      <c r="A666" s="98">
        <v>2082501</v>
      </c>
      <c r="B666" s="98" t="s">
        <v>1280</v>
      </c>
      <c r="C666" s="101"/>
    </row>
    <row r="667" s="22" customFormat="1" ht="20" customHeight="1" spans="1:3">
      <c r="A667" s="98">
        <v>2082502</v>
      </c>
      <c r="B667" s="98" t="s">
        <v>1281</v>
      </c>
      <c r="C667" s="101">
        <v>592</v>
      </c>
    </row>
    <row r="668" s="22" customFormat="1" ht="20" customHeight="1" spans="1:3">
      <c r="A668" s="98">
        <v>20826</v>
      </c>
      <c r="B668" s="129" t="s">
        <v>1282</v>
      </c>
      <c r="C668" s="101">
        <f>SUM(C669:C671)</f>
        <v>12348</v>
      </c>
    </row>
    <row r="669" s="22" customFormat="1" ht="20" customHeight="1" spans="1:3">
      <c r="A669" s="98">
        <v>2082601</v>
      </c>
      <c r="B669" s="98" t="s">
        <v>1283</v>
      </c>
      <c r="C669" s="101"/>
    </row>
    <row r="670" s="22" customFormat="1" ht="20" customHeight="1" spans="1:3">
      <c r="A670" s="98">
        <v>2082602</v>
      </c>
      <c r="B670" s="98" t="s">
        <v>1284</v>
      </c>
      <c r="C670" s="101">
        <v>12348</v>
      </c>
    </row>
    <row r="671" s="22" customFormat="1" ht="20" customHeight="1" spans="1:3">
      <c r="A671" s="98">
        <v>2082699</v>
      </c>
      <c r="B671" s="98" t="s">
        <v>1285</v>
      </c>
      <c r="C671" s="101"/>
    </row>
    <row r="672" s="22" customFormat="1" ht="20" customHeight="1" spans="1:3">
      <c r="A672" s="98">
        <v>20827</v>
      </c>
      <c r="B672" s="129" t="s">
        <v>1286</v>
      </c>
      <c r="C672" s="101">
        <f>SUM(C673:C675)</f>
        <v>0</v>
      </c>
    </row>
    <row r="673" s="22" customFormat="1" ht="20" customHeight="1" spans="1:3">
      <c r="A673" s="98">
        <v>2082701</v>
      </c>
      <c r="B673" s="98" t="s">
        <v>1287</v>
      </c>
      <c r="C673" s="101"/>
    </row>
    <row r="674" s="22" customFormat="1" ht="20" customHeight="1" spans="1:3">
      <c r="A674" s="98">
        <v>2082702</v>
      </c>
      <c r="B674" s="98" t="s">
        <v>1288</v>
      </c>
      <c r="C674" s="101"/>
    </row>
    <row r="675" s="22" customFormat="1" ht="20" customHeight="1" spans="1:3">
      <c r="A675" s="98">
        <v>2082799</v>
      </c>
      <c r="B675" s="98" t="s">
        <v>1289</v>
      </c>
      <c r="C675" s="101"/>
    </row>
    <row r="676" s="22" customFormat="1" ht="20" customHeight="1" spans="1:3">
      <c r="A676" s="98">
        <v>20828</v>
      </c>
      <c r="B676" s="129" t="s">
        <v>1290</v>
      </c>
      <c r="C676" s="101">
        <f>SUM(C677:C684)</f>
        <v>300</v>
      </c>
    </row>
    <row r="677" s="22" customFormat="1" ht="20" customHeight="1" spans="1:3">
      <c r="A677" s="98">
        <v>2082801</v>
      </c>
      <c r="B677" s="98" t="s">
        <v>818</v>
      </c>
      <c r="C677" s="101">
        <v>202</v>
      </c>
    </row>
    <row r="678" s="22" customFormat="1" ht="20" customHeight="1" spans="1:3">
      <c r="A678" s="98">
        <v>2082802</v>
      </c>
      <c r="B678" s="98" t="s">
        <v>819</v>
      </c>
      <c r="C678" s="101">
        <v>13</v>
      </c>
    </row>
    <row r="679" s="22" customFormat="1" ht="20" customHeight="1" spans="1:3">
      <c r="A679" s="98">
        <v>2082803</v>
      </c>
      <c r="B679" s="98" t="s">
        <v>820</v>
      </c>
      <c r="C679" s="101"/>
    </row>
    <row r="680" s="22" customFormat="1" ht="20" customHeight="1" spans="1:3">
      <c r="A680" s="98">
        <v>2082804</v>
      </c>
      <c r="B680" s="98" t="s">
        <v>1291</v>
      </c>
      <c r="C680" s="101"/>
    </row>
    <row r="681" s="22" customFormat="1" ht="20" customHeight="1" spans="1:3">
      <c r="A681" s="98">
        <v>2082805</v>
      </c>
      <c r="B681" s="98" t="s">
        <v>1292</v>
      </c>
      <c r="C681" s="101"/>
    </row>
    <row r="682" s="22" customFormat="1" ht="20" customHeight="1" spans="1:3">
      <c r="A682" s="98">
        <v>2082806</v>
      </c>
      <c r="B682" s="98" t="s">
        <v>858</v>
      </c>
      <c r="C682" s="101"/>
    </row>
    <row r="683" s="22" customFormat="1" ht="20" customHeight="1" spans="1:3">
      <c r="A683" s="98">
        <v>2082850</v>
      </c>
      <c r="B683" s="98" t="s">
        <v>827</v>
      </c>
      <c r="C683" s="101"/>
    </row>
    <row r="684" s="22" customFormat="1" ht="20" customHeight="1" spans="1:3">
      <c r="A684" s="98">
        <v>2082899</v>
      </c>
      <c r="B684" s="98" t="s">
        <v>1293</v>
      </c>
      <c r="C684" s="101">
        <v>85</v>
      </c>
    </row>
    <row r="685" s="22" customFormat="1" ht="20" customHeight="1" spans="1:3">
      <c r="A685" s="98">
        <v>20830</v>
      </c>
      <c r="B685" s="129" t="s">
        <v>1294</v>
      </c>
      <c r="C685" s="101">
        <f>SUM(C686:C687)</f>
        <v>58</v>
      </c>
    </row>
    <row r="686" s="22" customFormat="1" ht="20" customHeight="1" spans="1:3">
      <c r="A686" s="98">
        <v>2083001</v>
      </c>
      <c r="B686" s="98" t="s">
        <v>1295</v>
      </c>
      <c r="C686" s="101">
        <v>58</v>
      </c>
    </row>
    <row r="687" s="22" customFormat="1" ht="20" customHeight="1" spans="1:3">
      <c r="A687" s="98">
        <v>2083099</v>
      </c>
      <c r="B687" s="98" t="s">
        <v>1296</v>
      </c>
      <c r="C687" s="101"/>
    </row>
    <row r="688" s="22" customFormat="1" ht="20" customHeight="1" spans="1:3">
      <c r="A688" s="98">
        <v>20899</v>
      </c>
      <c r="B688" s="129" t="s">
        <v>1297</v>
      </c>
      <c r="C688" s="101">
        <f>C689</f>
        <v>129</v>
      </c>
    </row>
    <row r="689" s="22" customFormat="1" ht="20" customHeight="1" spans="1:3">
      <c r="A689" s="98">
        <v>2089999</v>
      </c>
      <c r="B689" s="98" t="s">
        <v>1298</v>
      </c>
      <c r="C689" s="101">
        <v>129</v>
      </c>
    </row>
    <row r="690" s="22" customFormat="1" ht="20" customHeight="1" spans="1:3">
      <c r="A690" s="98">
        <v>210</v>
      </c>
      <c r="B690" s="129" t="s">
        <v>1299</v>
      </c>
      <c r="C690" s="101">
        <f>SUM(C691,C696,C711,C715,C727,C731,C736,C740,C744,C747,C756,C758,C764,C769)</f>
        <v>24712</v>
      </c>
    </row>
    <row r="691" s="22" customFormat="1" ht="20" customHeight="1" spans="1:3">
      <c r="A691" s="98">
        <v>21001</v>
      </c>
      <c r="B691" s="129" t="s">
        <v>1300</v>
      </c>
      <c r="C691" s="101">
        <f>SUM(C692:C695)</f>
        <v>963</v>
      </c>
    </row>
    <row r="692" s="22" customFormat="1" ht="20" customHeight="1" spans="1:3">
      <c r="A692" s="98">
        <v>2100101</v>
      </c>
      <c r="B692" s="98" t="s">
        <v>818</v>
      </c>
      <c r="C692" s="101">
        <v>573</v>
      </c>
    </row>
    <row r="693" s="22" customFormat="1" ht="20" customHeight="1" spans="1:3">
      <c r="A693" s="98">
        <v>2100102</v>
      </c>
      <c r="B693" s="98" t="s">
        <v>819</v>
      </c>
      <c r="C693" s="101">
        <v>265</v>
      </c>
    </row>
    <row r="694" s="22" customFormat="1" ht="20" customHeight="1" spans="1:3">
      <c r="A694" s="98">
        <v>2100103</v>
      </c>
      <c r="B694" s="98" t="s">
        <v>820</v>
      </c>
      <c r="C694" s="101">
        <v>35</v>
      </c>
    </row>
    <row r="695" s="22" customFormat="1" ht="20" customHeight="1" spans="1:3">
      <c r="A695" s="98">
        <v>2100199</v>
      </c>
      <c r="B695" s="98" t="s">
        <v>1301</v>
      </c>
      <c r="C695" s="101">
        <v>90</v>
      </c>
    </row>
    <row r="696" s="22" customFormat="1" ht="20" customHeight="1" spans="1:3">
      <c r="A696" s="98">
        <v>21002</v>
      </c>
      <c r="B696" s="129" t="s">
        <v>1302</v>
      </c>
      <c r="C696" s="101">
        <f>SUM(C697:C710)</f>
        <v>925</v>
      </c>
    </row>
    <row r="697" s="22" customFormat="1" ht="20" customHeight="1" spans="1:3">
      <c r="A697" s="98">
        <v>2100201</v>
      </c>
      <c r="B697" s="98" t="s">
        <v>1303</v>
      </c>
      <c r="C697" s="101"/>
    </row>
    <row r="698" s="22" customFormat="1" ht="20" customHeight="1" spans="1:3">
      <c r="A698" s="98">
        <v>2100202</v>
      </c>
      <c r="B698" s="98" t="s">
        <v>1304</v>
      </c>
      <c r="C698" s="101">
        <v>19</v>
      </c>
    </row>
    <row r="699" s="22" customFormat="1" ht="20" customHeight="1" spans="1:3">
      <c r="A699" s="98">
        <v>2100203</v>
      </c>
      <c r="B699" s="98" t="s">
        <v>1305</v>
      </c>
      <c r="C699" s="101"/>
    </row>
    <row r="700" s="22" customFormat="1" ht="20" customHeight="1" spans="1:3">
      <c r="A700" s="98">
        <v>2100204</v>
      </c>
      <c r="B700" s="98" t="s">
        <v>1306</v>
      </c>
      <c r="C700" s="101"/>
    </row>
    <row r="701" s="22" customFormat="1" ht="20" customHeight="1" spans="1:3">
      <c r="A701" s="98">
        <v>2100205</v>
      </c>
      <c r="B701" s="98" t="s">
        <v>1307</v>
      </c>
      <c r="C701" s="101"/>
    </row>
    <row r="702" s="22" customFormat="1" ht="20" customHeight="1" spans="1:3">
      <c r="A702" s="98">
        <v>2100206</v>
      </c>
      <c r="B702" s="98" t="s">
        <v>1308</v>
      </c>
      <c r="C702" s="101">
        <v>624</v>
      </c>
    </row>
    <row r="703" s="22" customFormat="1" ht="20" customHeight="1" spans="1:3">
      <c r="A703" s="98">
        <v>2100207</v>
      </c>
      <c r="B703" s="98" t="s">
        <v>1309</v>
      </c>
      <c r="C703" s="101"/>
    </row>
    <row r="704" s="22" customFormat="1" ht="20" customHeight="1" spans="1:3">
      <c r="A704" s="98">
        <v>2100208</v>
      </c>
      <c r="B704" s="98" t="s">
        <v>1310</v>
      </c>
      <c r="C704" s="101"/>
    </row>
    <row r="705" s="22" customFormat="1" ht="20" customHeight="1" spans="1:3">
      <c r="A705" s="98">
        <v>2100209</v>
      </c>
      <c r="B705" s="98" t="s">
        <v>1311</v>
      </c>
      <c r="C705" s="101"/>
    </row>
    <row r="706" s="22" customFormat="1" ht="20" customHeight="1" spans="1:3">
      <c r="A706" s="98">
        <v>2100210</v>
      </c>
      <c r="B706" s="98" t="s">
        <v>1312</v>
      </c>
      <c r="C706" s="101"/>
    </row>
    <row r="707" s="22" customFormat="1" ht="20" customHeight="1" spans="1:3">
      <c r="A707" s="98">
        <v>2100211</v>
      </c>
      <c r="B707" s="98" t="s">
        <v>1313</v>
      </c>
      <c r="C707" s="101"/>
    </row>
    <row r="708" s="22" customFormat="1" ht="20" customHeight="1" spans="1:3">
      <c r="A708" s="98">
        <v>2100212</v>
      </c>
      <c r="B708" s="98" t="s">
        <v>1314</v>
      </c>
      <c r="C708" s="101"/>
    </row>
    <row r="709" s="22" customFormat="1" ht="20" customHeight="1" spans="1:3">
      <c r="A709" s="98">
        <v>2100213</v>
      </c>
      <c r="B709" s="98" t="s">
        <v>1315</v>
      </c>
      <c r="C709" s="101"/>
    </row>
    <row r="710" s="22" customFormat="1" ht="20" customHeight="1" spans="1:3">
      <c r="A710" s="98">
        <v>2100299</v>
      </c>
      <c r="B710" s="98" t="s">
        <v>1316</v>
      </c>
      <c r="C710" s="101">
        <v>282</v>
      </c>
    </row>
    <row r="711" s="22" customFormat="1" ht="20" customHeight="1" spans="1:3">
      <c r="A711" s="98">
        <v>21003</v>
      </c>
      <c r="B711" s="129" t="s">
        <v>1317</v>
      </c>
      <c r="C711" s="101">
        <f>SUM(C712:C714)</f>
        <v>8219</v>
      </c>
    </row>
    <row r="712" s="22" customFormat="1" ht="20" customHeight="1" spans="1:3">
      <c r="A712" s="98">
        <v>2100301</v>
      </c>
      <c r="B712" s="98" t="s">
        <v>1318</v>
      </c>
      <c r="C712" s="101"/>
    </row>
    <row r="713" s="22" customFormat="1" ht="20" customHeight="1" spans="1:3">
      <c r="A713" s="98">
        <v>2100302</v>
      </c>
      <c r="B713" s="98" t="s">
        <v>1319</v>
      </c>
      <c r="C713" s="101">
        <v>4206</v>
      </c>
    </row>
    <row r="714" s="22" customFormat="1" ht="20" customHeight="1" spans="1:3">
      <c r="A714" s="98">
        <v>2100399</v>
      </c>
      <c r="B714" s="98" t="s">
        <v>1320</v>
      </c>
      <c r="C714" s="101">
        <v>4013</v>
      </c>
    </row>
    <row r="715" s="22" customFormat="1" ht="20" customHeight="1" spans="1:3">
      <c r="A715" s="98">
        <v>21004</v>
      </c>
      <c r="B715" s="129" t="s">
        <v>1321</v>
      </c>
      <c r="C715" s="101">
        <f>SUM(C716:C726)</f>
        <v>4602</v>
      </c>
    </row>
    <row r="716" s="22" customFormat="1" ht="20" customHeight="1" spans="1:3">
      <c r="A716" s="98">
        <v>2100401</v>
      </c>
      <c r="B716" s="98" t="s">
        <v>1322</v>
      </c>
      <c r="C716" s="101">
        <v>586</v>
      </c>
    </row>
    <row r="717" s="22" customFormat="1" ht="20" customHeight="1" spans="1:3">
      <c r="A717" s="98">
        <v>2100402</v>
      </c>
      <c r="B717" s="98" t="s">
        <v>1323</v>
      </c>
      <c r="C717" s="101">
        <v>271</v>
      </c>
    </row>
    <row r="718" s="22" customFormat="1" ht="20" customHeight="1" spans="1:3">
      <c r="A718" s="98">
        <v>2100403</v>
      </c>
      <c r="B718" s="98" t="s">
        <v>1324</v>
      </c>
      <c r="C718" s="101">
        <v>1</v>
      </c>
    </row>
    <row r="719" s="22" customFormat="1" ht="20" customHeight="1" spans="1:3">
      <c r="A719" s="98">
        <v>2100404</v>
      </c>
      <c r="B719" s="98" t="s">
        <v>1325</v>
      </c>
      <c r="C719" s="101">
        <v>57</v>
      </c>
    </row>
    <row r="720" s="22" customFormat="1" ht="20" customHeight="1" spans="1:3">
      <c r="A720" s="98">
        <v>2100405</v>
      </c>
      <c r="B720" s="98" t="s">
        <v>1326</v>
      </c>
      <c r="C720" s="101"/>
    </row>
    <row r="721" s="22" customFormat="1" ht="20" customHeight="1" spans="1:3">
      <c r="A721" s="98">
        <v>2100406</v>
      </c>
      <c r="B721" s="98" t="s">
        <v>1327</v>
      </c>
      <c r="C721" s="101"/>
    </row>
    <row r="722" s="22" customFormat="1" ht="20" customHeight="1" spans="1:3">
      <c r="A722" s="98">
        <v>2100407</v>
      </c>
      <c r="B722" s="98" t="s">
        <v>1328</v>
      </c>
      <c r="C722" s="101"/>
    </row>
    <row r="723" s="22" customFormat="1" ht="20" customHeight="1" spans="1:3">
      <c r="A723" s="98">
        <v>2100408</v>
      </c>
      <c r="B723" s="98" t="s">
        <v>1329</v>
      </c>
      <c r="C723" s="101">
        <v>2801</v>
      </c>
    </row>
    <row r="724" s="22" customFormat="1" ht="20" customHeight="1" spans="1:3">
      <c r="A724" s="98">
        <v>2100409</v>
      </c>
      <c r="B724" s="98" t="s">
        <v>1330</v>
      </c>
      <c r="C724" s="101">
        <v>521</v>
      </c>
    </row>
    <row r="725" s="22" customFormat="1" ht="20" customHeight="1" spans="1:3">
      <c r="A725" s="98">
        <v>2100410</v>
      </c>
      <c r="B725" s="98" t="s">
        <v>1331</v>
      </c>
      <c r="C725" s="101">
        <v>3</v>
      </c>
    </row>
    <row r="726" s="22" customFormat="1" ht="20" customHeight="1" spans="1:3">
      <c r="A726" s="98">
        <v>2100499</v>
      </c>
      <c r="B726" s="98" t="s">
        <v>1332</v>
      </c>
      <c r="C726" s="101">
        <v>362</v>
      </c>
    </row>
    <row r="727" s="22" customFormat="1" ht="20" customHeight="1" spans="1:3">
      <c r="A727" s="98">
        <v>21007</v>
      </c>
      <c r="B727" s="129" t="s">
        <v>1333</v>
      </c>
      <c r="C727" s="101">
        <f>SUM(C728:C730)</f>
        <v>1155</v>
      </c>
    </row>
    <row r="728" s="22" customFormat="1" ht="20" customHeight="1" spans="1:3">
      <c r="A728" s="98">
        <v>2100716</v>
      </c>
      <c r="B728" s="98" t="s">
        <v>1334</v>
      </c>
      <c r="C728" s="101"/>
    </row>
    <row r="729" s="22" customFormat="1" ht="20" customHeight="1" spans="1:3">
      <c r="A729" s="98">
        <v>2100717</v>
      </c>
      <c r="B729" s="98" t="s">
        <v>1335</v>
      </c>
      <c r="C729" s="101">
        <v>1055</v>
      </c>
    </row>
    <row r="730" s="22" customFormat="1" ht="20" customHeight="1" spans="1:3">
      <c r="A730" s="98">
        <v>2100799</v>
      </c>
      <c r="B730" s="98" t="s">
        <v>1336</v>
      </c>
      <c r="C730" s="101">
        <v>100</v>
      </c>
    </row>
    <row r="731" s="22" customFormat="1" ht="20" customHeight="1" spans="1:3">
      <c r="A731" s="98">
        <v>21011</v>
      </c>
      <c r="B731" s="129" t="s">
        <v>1337</v>
      </c>
      <c r="C731" s="101">
        <f>SUM(C732:C735)</f>
        <v>4842</v>
      </c>
    </row>
    <row r="732" s="22" customFormat="1" ht="20" customHeight="1" spans="1:3">
      <c r="A732" s="98">
        <v>2101101</v>
      </c>
      <c r="B732" s="98" t="s">
        <v>1338</v>
      </c>
      <c r="C732" s="101">
        <v>1714</v>
      </c>
    </row>
    <row r="733" s="22" customFormat="1" ht="20" customHeight="1" spans="1:3">
      <c r="A733" s="98">
        <v>2101102</v>
      </c>
      <c r="B733" s="98" t="s">
        <v>1339</v>
      </c>
      <c r="C733" s="101">
        <v>3028</v>
      </c>
    </row>
    <row r="734" s="22" customFormat="1" ht="20" customHeight="1" spans="1:3">
      <c r="A734" s="98">
        <v>2101103</v>
      </c>
      <c r="B734" s="98" t="s">
        <v>1340</v>
      </c>
      <c r="C734" s="101">
        <v>100</v>
      </c>
    </row>
    <row r="735" s="22" customFormat="1" ht="20" customHeight="1" spans="1:3">
      <c r="A735" s="98">
        <v>2101199</v>
      </c>
      <c r="B735" s="98" t="s">
        <v>1341</v>
      </c>
      <c r="C735" s="101"/>
    </row>
    <row r="736" s="22" customFormat="1" ht="20" customHeight="1" spans="1:3">
      <c r="A736" s="98">
        <v>21012</v>
      </c>
      <c r="B736" s="129" t="s">
        <v>1342</v>
      </c>
      <c r="C736" s="101">
        <f>SUM(C737:C739)</f>
        <v>887</v>
      </c>
    </row>
    <row r="737" s="22" customFormat="1" ht="20" customHeight="1" spans="1:3">
      <c r="A737" s="98">
        <v>2101201</v>
      </c>
      <c r="B737" s="98" t="s">
        <v>1343</v>
      </c>
      <c r="C737" s="101">
        <v>1</v>
      </c>
    </row>
    <row r="738" s="22" customFormat="1" ht="20" customHeight="1" spans="1:3">
      <c r="A738" s="98">
        <v>2101202</v>
      </c>
      <c r="B738" s="98" t="s">
        <v>1344</v>
      </c>
      <c r="C738" s="101">
        <v>886</v>
      </c>
    </row>
    <row r="739" s="22" customFormat="1" ht="20" customHeight="1" spans="1:3">
      <c r="A739" s="98">
        <v>2101299</v>
      </c>
      <c r="B739" s="98" t="s">
        <v>1345</v>
      </c>
      <c r="C739" s="101"/>
    </row>
    <row r="740" s="22" customFormat="1" ht="20" customHeight="1" spans="1:3">
      <c r="A740" s="98">
        <v>21013</v>
      </c>
      <c r="B740" s="129" t="s">
        <v>1346</v>
      </c>
      <c r="C740" s="101">
        <f>SUM(C741:C743)</f>
        <v>2291</v>
      </c>
    </row>
    <row r="741" s="22" customFormat="1" ht="20" customHeight="1" spans="1:3">
      <c r="A741" s="98">
        <v>2101301</v>
      </c>
      <c r="B741" s="98" t="s">
        <v>1347</v>
      </c>
      <c r="C741" s="101">
        <v>1423</v>
      </c>
    </row>
    <row r="742" s="22" customFormat="1" ht="20" customHeight="1" spans="1:3">
      <c r="A742" s="98">
        <v>2101302</v>
      </c>
      <c r="B742" s="98" t="s">
        <v>1348</v>
      </c>
      <c r="C742" s="101"/>
    </row>
    <row r="743" s="22" customFormat="1" ht="20" customHeight="1" spans="1:3">
      <c r="A743" s="98">
        <v>2101399</v>
      </c>
      <c r="B743" s="98" t="s">
        <v>1349</v>
      </c>
      <c r="C743" s="101">
        <v>868</v>
      </c>
    </row>
    <row r="744" s="22" customFormat="1" ht="20" customHeight="1" spans="1:3">
      <c r="A744" s="98">
        <v>21014</v>
      </c>
      <c r="B744" s="129" t="s">
        <v>1350</v>
      </c>
      <c r="C744" s="101">
        <f>SUM(C745:C746)</f>
        <v>85</v>
      </c>
    </row>
    <row r="745" s="22" customFormat="1" ht="20" customHeight="1" spans="1:3">
      <c r="A745" s="98">
        <v>2101401</v>
      </c>
      <c r="B745" s="98" t="s">
        <v>1351</v>
      </c>
      <c r="C745" s="101">
        <v>85</v>
      </c>
    </row>
    <row r="746" s="22" customFormat="1" ht="20" customHeight="1" spans="1:3">
      <c r="A746" s="98">
        <v>2101499</v>
      </c>
      <c r="B746" s="98" t="s">
        <v>1352</v>
      </c>
      <c r="C746" s="101"/>
    </row>
    <row r="747" s="22" customFormat="1" ht="20" customHeight="1" spans="1:3">
      <c r="A747" s="98">
        <v>21015</v>
      </c>
      <c r="B747" s="129" t="s">
        <v>1353</v>
      </c>
      <c r="C747" s="101">
        <f>SUM(C748:C755)</f>
        <v>686</v>
      </c>
    </row>
    <row r="748" s="22" customFormat="1" ht="20" customHeight="1" spans="1:3">
      <c r="A748" s="98">
        <v>2101501</v>
      </c>
      <c r="B748" s="98" t="s">
        <v>818</v>
      </c>
      <c r="C748" s="101">
        <v>503</v>
      </c>
    </row>
    <row r="749" s="22" customFormat="1" ht="20" customHeight="1" spans="1:3">
      <c r="A749" s="98">
        <v>2101502</v>
      </c>
      <c r="B749" s="98" t="s">
        <v>819</v>
      </c>
      <c r="C749" s="101">
        <v>7</v>
      </c>
    </row>
    <row r="750" s="22" customFormat="1" ht="20" customHeight="1" spans="1:3">
      <c r="A750" s="98">
        <v>2101503</v>
      </c>
      <c r="B750" s="98" t="s">
        <v>820</v>
      </c>
      <c r="C750" s="101"/>
    </row>
    <row r="751" s="22" customFormat="1" ht="20" customHeight="1" spans="1:3">
      <c r="A751" s="98">
        <v>2101504</v>
      </c>
      <c r="B751" s="98" t="s">
        <v>858</v>
      </c>
      <c r="C751" s="101">
        <v>28</v>
      </c>
    </row>
    <row r="752" s="22" customFormat="1" ht="20" customHeight="1" spans="1:3">
      <c r="A752" s="98">
        <v>2101505</v>
      </c>
      <c r="B752" s="98" t="s">
        <v>1354</v>
      </c>
      <c r="C752" s="101">
        <v>12</v>
      </c>
    </row>
    <row r="753" s="22" customFormat="1" ht="20" customHeight="1" spans="1:3">
      <c r="A753" s="98">
        <v>2101506</v>
      </c>
      <c r="B753" s="98" t="s">
        <v>1355</v>
      </c>
      <c r="C753" s="101">
        <v>85</v>
      </c>
    </row>
    <row r="754" s="22" customFormat="1" ht="20" customHeight="1" spans="1:3">
      <c r="A754" s="98">
        <v>2101550</v>
      </c>
      <c r="B754" s="98" t="s">
        <v>827</v>
      </c>
      <c r="C754" s="101"/>
    </row>
    <row r="755" s="22" customFormat="1" ht="20" customHeight="1" spans="1:3">
      <c r="A755" s="98">
        <v>2101599</v>
      </c>
      <c r="B755" s="98" t="s">
        <v>1356</v>
      </c>
      <c r="C755" s="101">
        <v>51</v>
      </c>
    </row>
    <row r="756" s="22" customFormat="1" ht="20" customHeight="1" spans="1:3">
      <c r="A756" s="98">
        <v>21016</v>
      </c>
      <c r="B756" s="129" t="s">
        <v>1357</v>
      </c>
      <c r="C756" s="101">
        <f>C757</f>
        <v>0</v>
      </c>
    </row>
    <row r="757" s="22" customFormat="1" ht="20" customHeight="1" spans="1:3">
      <c r="A757" s="98">
        <v>2101601</v>
      </c>
      <c r="B757" s="98" t="s">
        <v>1358</v>
      </c>
      <c r="C757" s="101"/>
    </row>
    <row r="758" s="22" customFormat="1" ht="20" customHeight="1" spans="1:3">
      <c r="A758" s="98">
        <v>21017</v>
      </c>
      <c r="B758" s="129" t="s">
        <v>1359</v>
      </c>
      <c r="C758" s="101">
        <f>SUM(C759:C763)</f>
        <v>5</v>
      </c>
    </row>
    <row r="759" s="22" customFormat="1" ht="20" customHeight="1" spans="1:3">
      <c r="A759" s="98">
        <v>2101701</v>
      </c>
      <c r="B759" s="98" t="s">
        <v>818</v>
      </c>
      <c r="C759" s="101"/>
    </row>
    <row r="760" s="22" customFormat="1" ht="20" customHeight="1" spans="1:3">
      <c r="A760" s="98">
        <v>2101702</v>
      </c>
      <c r="B760" s="98" t="s">
        <v>819</v>
      </c>
      <c r="C760" s="101"/>
    </row>
    <row r="761" s="22" customFormat="1" ht="20" customHeight="1" spans="1:3">
      <c r="A761" s="98">
        <v>2101703</v>
      </c>
      <c r="B761" s="98" t="s">
        <v>820</v>
      </c>
      <c r="C761" s="101"/>
    </row>
    <row r="762" s="22" customFormat="1" ht="20" customHeight="1" spans="1:3">
      <c r="A762" s="98">
        <v>2101704</v>
      </c>
      <c r="B762" s="98" t="s">
        <v>1360</v>
      </c>
      <c r="C762" s="101">
        <v>5</v>
      </c>
    </row>
    <row r="763" s="22" customFormat="1" ht="20" customHeight="1" spans="1:3">
      <c r="A763" s="98">
        <v>2101799</v>
      </c>
      <c r="B763" s="98" t="s">
        <v>1361</v>
      </c>
      <c r="C763" s="101"/>
    </row>
    <row r="764" s="22" customFormat="1" ht="20" customHeight="1" spans="1:3">
      <c r="A764" s="98">
        <v>21018</v>
      </c>
      <c r="B764" s="129" t="s">
        <v>1362</v>
      </c>
      <c r="C764" s="101">
        <f>SUM(C765:C768)</f>
        <v>0</v>
      </c>
    </row>
    <row r="765" s="22" customFormat="1" ht="20" customHeight="1" spans="1:3">
      <c r="A765" s="98">
        <v>2101801</v>
      </c>
      <c r="B765" s="98" t="s">
        <v>818</v>
      </c>
      <c r="C765" s="101"/>
    </row>
    <row r="766" s="22" customFormat="1" ht="20" customHeight="1" spans="1:3">
      <c r="A766" s="98">
        <v>2101802</v>
      </c>
      <c r="B766" s="98" t="s">
        <v>819</v>
      </c>
      <c r="C766" s="101"/>
    </row>
    <row r="767" s="22" customFormat="1" ht="20" customHeight="1" spans="1:3">
      <c r="A767" s="98">
        <v>2101803</v>
      </c>
      <c r="B767" s="98" t="s">
        <v>820</v>
      </c>
      <c r="C767" s="101"/>
    </row>
    <row r="768" s="22" customFormat="1" ht="20" customHeight="1" spans="1:3">
      <c r="A768" s="98">
        <v>2101899</v>
      </c>
      <c r="B768" s="98" t="s">
        <v>1363</v>
      </c>
      <c r="C768" s="101"/>
    </row>
    <row r="769" s="22" customFormat="1" ht="20" customHeight="1" spans="1:3">
      <c r="A769" s="98">
        <v>21099</v>
      </c>
      <c r="B769" s="129" t="s">
        <v>1364</v>
      </c>
      <c r="C769" s="101">
        <f>C770</f>
        <v>52</v>
      </c>
    </row>
    <row r="770" s="22" customFormat="1" ht="20" customHeight="1" spans="1:3">
      <c r="A770" s="98">
        <v>2109999</v>
      </c>
      <c r="B770" s="98" t="s">
        <v>1365</v>
      </c>
      <c r="C770" s="101">
        <v>52</v>
      </c>
    </row>
    <row r="771" s="22" customFormat="1" ht="20" customHeight="1" spans="1:3">
      <c r="A771" s="98">
        <v>211</v>
      </c>
      <c r="B771" s="129" t="s">
        <v>1366</v>
      </c>
      <c r="C771" s="101">
        <f>SUM(C772,C782,C786,C795,C802,C809,C812,C815,C817,C819,C825,C827,C829,C840)</f>
        <v>9209</v>
      </c>
    </row>
    <row r="772" s="22" customFormat="1" ht="20" customHeight="1" spans="1:3">
      <c r="A772" s="98">
        <v>21101</v>
      </c>
      <c r="B772" s="129" t="s">
        <v>1367</v>
      </c>
      <c r="C772" s="101">
        <f>SUM(C773:C781)</f>
        <v>225</v>
      </c>
    </row>
    <row r="773" s="22" customFormat="1" ht="20" customHeight="1" spans="1:3">
      <c r="A773" s="98">
        <v>2110101</v>
      </c>
      <c r="B773" s="98" t="s">
        <v>818</v>
      </c>
      <c r="C773" s="101">
        <v>129</v>
      </c>
    </row>
    <row r="774" s="22" customFormat="1" ht="20" customHeight="1" spans="1:3">
      <c r="A774" s="98">
        <v>2110102</v>
      </c>
      <c r="B774" s="98" t="s">
        <v>819</v>
      </c>
      <c r="C774" s="101">
        <v>41</v>
      </c>
    </row>
    <row r="775" s="22" customFormat="1" ht="20" customHeight="1" spans="1:3">
      <c r="A775" s="98">
        <v>2110103</v>
      </c>
      <c r="B775" s="98" t="s">
        <v>820</v>
      </c>
      <c r="C775" s="101"/>
    </row>
    <row r="776" s="22" customFormat="1" ht="20" customHeight="1" spans="1:3">
      <c r="A776" s="98">
        <v>2110104</v>
      </c>
      <c r="B776" s="98" t="s">
        <v>1368</v>
      </c>
      <c r="C776" s="101">
        <v>2</v>
      </c>
    </row>
    <row r="777" s="22" customFormat="1" ht="20" customHeight="1" spans="1:3">
      <c r="A777" s="98">
        <v>2110105</v>
      </c>
      <c r="B777" s="98" t="s">
        <v>1369</v>
      </c>
      <c r="C777" s="101"/>
    </row>
    <row r="778" s="22" customFormat="1" ht="20" customHeight="1" spans="1:3">
      <c r="A778" s="98">
        <v>2110106</v>
      </c>
      <c r="B778" s="98" t="s">
        <v>1370</v>
      </c>
      <c r="C778" s="101"/>
    </row>
    <row r="779" s="22" customFormat="1" ht="20" customHeight="1" spans="1:3">
      <c r="A779" s="98">
        <v>2110107</v>
      </c>
      <c r="B779" s="98" t="s">
        <v>1371</v>
      </c>
      <c r="C779" s="101"/>
    </row>
    <row r="780" s="22" customFormat="1" ht="20" customHeight="1" spans="1:3">
      <c r="A780" s="98">
        <v>2110108</v>
      </c>
      <c r="B780" s="98" t="s">
        <v>1372</v>
      </c>
      <c r="C780" s="101"/>
    </row>
    <row r="781" s="22" customFormat="1" ht="20" customHeight="1" spans="1:3">
      <c r="A781" s="98">
        <v>2110199</v>
      </c>
      <c r="B781" s="98" t="s">
        <v>1373</v>
      </c>
      <c r="C781" s="101">
        <v>53</v>
      </c>
    </row>
    <row r="782" s="22" customFormat="1" ht="20" customHeight="1" spans="1:3">
      <c r="A782" s="98">
        <v>21102</v>
      </c>
      <c r="B782" s="129" t="s">
        <v>1374</v>
      </c>
      <c r="C782" s="101">
        <f>SUM(C783:C785)</f>
        <v>82</v>
      </c>
    </row>
    <row r="783" s="22" customFormat="1" ht="20" customHeight="1" spans="1:3">
      <c r="A783" s="98">
        <v>2110203</v>
      </c>
      <c r="B783" s="98" t="s">
        <v>1375</v>
      </c>
      <c r="C783" s="101"/>
    </row>
    <row r="784" s="22" customFormat="1" ht="20" customHeight="1" spans="1:3">
      <c r="A784" s="98">
        <v>2110204</v>
      </c>
      <c r="B784" s="98" t="s">
        <v>1376</v>
      </c>
      <c r="C784" s="101"/>
    </row>
    <row r="785" s="22" customFormat="1" ht="20" customHeight="1" spans="1:3">
      <c r="A785" s="98">
        <v>2110299</v>
      </c>
      <c r="B785" s="98" t="s">
        <v>1377</v>
      </c>
      <c r="C785" s="101">
        <v>82</v>
      </c>
    </row>
    <row r="786" s="22" customFormat="1" ht="20" customHeight="1" spans="1:3">
      <c r="A786" s="98">
        <v>21103</v>
      </c>
      <c r="B786" s="129" t="s">
        <v>1378</v>
      </c>
      <c r="C786" s="101">
        <f>SUM(C787:C794)</f>
        <v>3595</v>
      </c>
    </row>
    <row r="787" s="22" customFormat="1" ht="20" customHeight="1" spans="1:3">
      <c r="A787" s="98">
        <v>2110301</v>
      </c>
      <c r="B787" s="98" t="s">
        <v>1379</v>
      </c>
      <c r="C787" s="101"/>
    </row>
    <row r="788" s="22" customFormat="1" ht="20" customHeight="1" spans="1:3">
      <c r="A788" s="98">
        <v>2110302</v>
      </c>
      <c r="B788" s="98" t="s">
        <v>1380</v>
      </c>
      <c r="C788" s="101">
        <v>1393</v>
      </c>
    </row>
    <row r="789" s="22" customFormat="1" ht="20" customHeight="1" spans="1:3">
      <c r="A789" s="98">
        <v>2110303</v>
      </c>
      <c r="B789" s="98" t="s">
        <v>1381</v>
      </c>
      <c r="C789" s="101"/>
    </row>
    <row r="790" s="22" customFormat="1" ht="20" customHeight="1" spans="1:3">
      <c r="A790" s="98">
        <v>2110304</v>
      </c>
      <c r="B790" s="98" t="s">
        <v>1382</v>
      </c>
      <c r="C790" s="101">
        <v>2077</v>
      </c>
    </row>
    <row r="791" s="22" customFormat="1" ht="20" customHeight="1" spans="1:3">
      <c r="A791" s="98">
        <v>2110305</v>
      </c>
      <c r="B791" s="98" t="s">
        <v>1383</v>
      </c>
      <c r="C791" s="101"/>
    </row>
    <row r="792" s="22" customFormat="1" ht="20" customHeight="1" spans="1:3">
      <c r="A792" s="98">
        <v>2110306</v>
      </c>
      <c r="B792" s="98" t="s">
        <v>1384</v>
      </c>
      <c r="C792" s="101"/>
    </row>
    <row r="793" s="22" customFormat="1" ht="20" customHeight="1" spans="1:3">
      <c r="A793" s="98">
        <v>2110307</v>
      </c>
      <c r="B793" s="98" t="s">
        <v>1385</v>
      </c>
      <c r="C793" s="101">
        <v>72</v>
      </c>
    </row>
    <row r="794" s="22" customFormat="1" ht="20" customHeight="1" spans="1:3">
      <c r="A794" s="98">
        <v>2110399</v>
      </c>
      <c r="B794" s="98" t="s">
        <v>1386</v>
      </c>
      <c r="C794" s="101">
        <v>53</v>
      </c>
    </row>
    <row r="795" s="22" customFormat="1" ht="20" customHeight="1" spans="1:3">
      <c r="A795" s="98">
        <v>21104</v>
      </c>
      <c r="B795" s="129" t="s">
        <v>1387</v>
      </c>
      <c r="C795" s="101">
        <f>SUM(C796:C801)</f>
        <v>5102</v>
      </c>
    </row>
    <row r="796" s="22" customFormat="1" ht="20" customHeight="1" spans="1:3">
      <c r="A796" s="98">
        <v>2110401</v>
      </c>
      <c r="B796" s="98" t="s">
        <v>1388</v>
      </c>
      <c r="C796" s="101">
        <v>2355</v>
      </c>
    </row>
    <row r="797" s="22" customFormat="1" ht="20" customHeight="1" spans="1:3">
      <c r="A797" s="98">
        <v>2110402</v>
      </c>
      <c r="B797" s="98" t="s">
        <v>1389</v>
      </c>
      <c r="C797" s="101">
        <v>2512</v>
      </c>
    </row>
    <row r="798" s="22" customFormat="1" ht="20" customHeight="1" spans="1:3">
      <c r="A798" s="98">
        <v>2110404</v>
      </c>
      <c r="B798" s="98" t="s">
        <v>1390</v>
      </c>
      <c r="C798" s="101"/>
    </row>
    <row r="799" s="22" customFormat="1" ht="20" customHeight="1" spans="1:3">
      <c r="A799" s="98">
        <v>2110405</v>
      </c>
      <c r="B799" s="98" t="s">
        <v>1391</v>
      </c>
      <c r="C799" s="101"/>
    </row>
    <row r="800" s="22" customFormat="1" ht="20" customHeight="1" spans="1:3">
      <c r="A800" s="98">
        <v>2110406</v>
      </c>
      <c r="B800" s="98" t="s">
        <v>1392</v>
      </c>
      <c r="C800" s="101"/>
    </row>
    <row r="801" s="22" customFormat="1" ht="20" customHeight="1" spans="1:3">
      <c r="A801" s="98">
        <v>2110499</v>
      </c>
      <c r="B801" s="98" t="s">
        <v>1393</v>
      </c>
      <c r="C801" s="101">
        <v>235</v>
      </c>
    </row>
    <row r="802" s="22" customFormat="1" ht="20" customHeight="1" spans="1:3">
      <c r="A802" s="98">
        <v>21105</v>
      </c>
      <c r="B802" s="129" t="s">
        <v>1394</v>
      </c>
      <c r="C802" s="101">
        <f>SUM(C803:C808)</f>
        <v>70</v>
      </c>
    </row>
    <row r="803" s="22" customFormat="1" ht="20" customHeight="1" spans="1:3">
      <c r="A803" s="98">
        <v>2110501</v>
      </c>
      <c r="B803" s="98" t="s">
        <v>1395</v>
      </c>
      <c r="C803" s="101">
        <v>29</v>
      </c>
    </row>
    <row r="804" s="22" customFormat="1" ht="20" customHeight="1" spans="1:3">
      <c r="A804" s="98">
        <v>2110502</v>
      </c>
      <c r="B804" s="98" t="s">
        <v>1396</v>
      </c>
      <c r="C804" s="101"/>
    </row>
    <row r="805" s="22" customFormat="1" ht="20" customHeight="1" spans="1:3">
      <c r="A805" s="98">
        <v>2110503</v>
      </c>
      <c r="B805" s="98" t="s">
        <v>1397</v>
      </c>
      <c r="C805" s="101"/>
    </row>
    <row r="806" s="22" customFormat="1" ht="20" customHeight="1" spans="1:3">
      <c r="A806" s="98">
        <v>2110506</v>
      </c>
      <c r="B806" s="98" t="s">
        <v>1398</v>
      </c>
      <c r="C806" s="101"/>
    </row>
    <row r="807" s="22" customFormat="1" ht="20" customHeight="1" spans="1:3">
      <c r="A807" s="98">
        <v>2110507</v>
      </c>
      <c r="B807" s="98" t="s">
        <v>1399</v>
      </c>
      <c r="C807" s="101">
        <v>41</v>
      </c>
    </row>
    <row r="808" s="22" customFormat="1" ht="20" customHeight="1" spans="1:3">
      <c r="A808" s="98">
        <v>2110599</v>
      </c>
      <c r="B808" s="98" t="s">
        <v>1400</v>
      </c>
      <c r="C808" s="101"/>
    </row>
    <row r="809" s="22" customFormat="1" ht="20" customHeight="1" spans="1:3">
      <c r="A809" s="98">
        <v>21107</v>
      </c>
      <c r="B809" s="129" t="s">
        <v>1401</v>
      </c>
      <c r="C809" s="101">
        <f>SUM(C810:C811)</f>
        <v>0</v>
      </c>
    </row>
    <row r="810" s="22" customFormat="1" ht="20" customHeight="1" spans="1:3">
      <c r="A810" s="98">
        <v>2110704</v>
      </c>
      <c r="B810" s="98" t="s">
        <v>1402</v>
      </c>
      <c r="C810" s="101"/>
    </row>
    <row r="811" s="22" customFormat="1" ht="20" customHeight="1" spans="1:3">
      <c r="A811" s="98">
        <v>2110799</v>
      </c>
      <c r="B811" s="98" t="s">
        <v>1403</v>
      </c>
      <c r="C811" s="101"/>
    </row>
    <row r="812" s="22" customFormat="1" ht="20" customHeight="1" spans="1:3">
      <c r="A812" s="98">
        <v>21108</v>
      </c>
      <c r="B812" s="129" t="s">
        <v>1404</v>
      </c>
      <c r="C812" s="101">
        <f>SUM(C813:C814)</f>
        <v>0</v>
      </c>
    </row>
    <row r="813" s="22" customFormat="1" ht="20" customHeight="1" spans="1:3">
      <c r="A813" s="98">
        <v>2110804</v>
      </c>
      <c r="B813" s="98" t="s">
        <v>1405</v>
      </c>
      <c r="C813" s="101"/>
    </row>
    <row r="814" s="22" customFormat="1" ht="20" customHeight="1" spans="1:3">
      <c r="A814" s="98">
        <v>2110899</v>
      </c>
      <c r="B814" s="98" t="s">
        <v>1406</v>
      </c>
      <c r="C814" s="101"/>
    </row>
    <row r="815" s="22" customFormat="1" ht="20" customHeight="1" spans="1:3">
      <c r="A815" s="98">
        <v>21109</v>
      </c>
      <c r="B815" s="129" t="s">
        <v>1407</v>
      </c>
      <c r="C815" s="101">
        <f>C816</f>
        <v>0</v>
      </c>
    </row>
    <row r="816" s="22" customFormat="1" ht="20" customHeight="1" spans="1:3">
      <c r="A816" s="98">
        <v>2110901</v>
      </c>
      <c r="B816" s="98" t="s">
        <v>1408</v>
      </c>
      <c r="C816" s="101"/>
    </row>
    <row r="817" s="22" customFormat="1" ht="20" customHeight="1" spans="1:3">
      <c r="A817" s="98">
        <v>21110</v>
      </c>
      <c r="B817" s="129" t="s">
        <v>1409</v>
      </c>
      <c r="C817" s="101">
        <f>C818</f>
        <v>8</v>
      </c>
    </row>
    <row r="818" s="22" customFormat="1" ht="20" customHeight="1" spans="1:3">
      <c r="A818" s="98">
        <v>2111001</v>
      </c>
      <c r="B818" s="98" t="s">
        <v>1410</v>
      </c>
      <c r="C818" s="101">
        <v>8</v>
      </c>
    </row>
    <row r="819" s="22" customFormat="1" ht="20" customHeight="1" spans="1:3">
      <c r="A819" s="98">
        <v>21111</v>
      </c>
      <c r="B819" s="129" t="s">
        <v>1411</v>
      </c>
      <c r="C819" s="101">
        <f>SUM(C820:C824)</f>
        <v>0</v>
      </c>
    </row>
    <row r="820" s="22" customFormat="1" ht="20" customHeight="1" spans="1:3">
      <c r="A820" s="98">
        <v>2111101</v>
      </c>
      <c r="B820" s="98" t="s">
        <v>1412</v>
      </c>
      <c r="C820" s="101"/>
    </row>
    <row r="821" s="22" customFormat="1" ht="20" customHeight="1" spans="1:3">
      <c r="A821" s="98">
        <v>2111102</v>
      </c>
      <c r="B821" s="98" t="s">
        <v>1413</v>
      </c>
      <c r="C821" s="101"/>
    </row>
    <row r="822" s="22" customFormat="1" ht="20" customHeight="1" spans="1:3">
      <c r="A822" s="98">
        <v>2111103</v>
      </c>
      <c r="B822" s="98" t="s">
        <v>1414</v>
      </c>
      <c r="C822" s="101"/>
    </row>
    <row r="823" s="22" customFormat="1" ht="20" customHeight="1" spans="1:3">
      <c r="A823" s="98">
        <v>2111104</v>
      </c>
      <c r="B823" s="98" t="s">
        <v>1415</v>
      </c>
      <c r="C823" s="101"/>
    </row>
    <row r="824" s="22" customFormat="1" ht="20" customHeight="1" spans="1:3">
      <c r="A824" s="98">
        <v>2111199</v>
      </c>
      <c r="B824" s="98" t="s">
        <v>1416</v>
      </c>
      <c r="C824" s="101"/>
    </row>
    <row r="825" s="22" customFormat="1" ht="20" customHeight="1" spans="1:3">
      <c r="A825" s="98">
        <v>21112</v>
      </c>
      <c r="B825" s="129" t="s">
        <v>1417</v>
      </c>
      <c r="C825" s="101">
        <f>C826</f>
        <v>0</v>
      </c>
    </row>
    <row r="826" s="22" customFormat="1" ht="20" customHeight="1" spans="1:3">
      <c r="A826" s="98">
        <v>2111201</v>
      </c>
      <c r="B826" s="98" t="s">
        <v>1418</v>
      </c>
      <c r="C826" s="101"/>
    </row>
    <row r="827" s="22" customFormat="1" ht="20" customHeight="1" spans="1:3">
      <c r="A827" s="98">
        <v>21113</v>
      </c>
      <c r="B827" s="129" t="s">
        <v>1419</v>
      </c>
      <c r="C827" s="101">
        <f>C828</f>
        <v>0</v>
      </c>
    </row>
    <row r="828" s="22" customFormat="1" ht="20" customHeight="1" spans="1:3">
      <c r="A828" s="98">
        <v>2111301</v>
      </c>
      <c r="B828" s="98" t="s">
        <v>1420</v>
      </c>
      <c r="C828" s="101"/>
    </row>
    <row r="829" s="22" customFormat="1" ht="20" customHeight="1" spans="1:3">
      <c r="A829" s="98">
        <v>21114</v>
      </c>
      <c r="B829" s="129" t="s">
        <v>1421</v>
      </c>
      <c r="C829" s="101">
        <f>SUM(C830:C839)</f>
        <v>0</v>
      </c>
    </row>
    <row r="830" s="22" customFormat="1" ht="20" customHeight="1" spans="1:3">
      <c r="A830" s="98">
        <v>2111401</v>
      </c>
      <c r="B830" s="98" t="s">
        <v>818</v>
      </c>
      <c r="C830" s="101"/>
    </row>
    <row r="831" s="22" customFormat="1" ht="20" customHeight="1" spans="1:3">
      <c r="A831" s="98">
        <v>2111402</v>
      </c>
      <c r="B831" s="98" t="s">
        <v>819</v>
      </c>
      <c r="C831" s="101"/>
    </row>
    <row r="832" s="22" customFormat="1" ht="20" customHeight="1" spans="1:3">
      <c r="A832" s="98">
        <v>2111403</v>
      </c>
      <c r="B832" s="98" t="s">
        <v>820</v>
      </c>
      <c r="C832" s="101"/>
    </row>
    <row r="833" s="22" customFormat="1" ht="20" customHeight="1" spans="1:3">
      <c r="A833" s="98">
        <v>2111406</v>
      </c>
      <c r="B833" s="98" t="s">
        <v>1422</v>
      </c>
      <c r="C833" s="101"/>
    </row>
    <row r="834" s="22" customFormat="1" ht="20" customHeight="1" spans="1:3">
      <c r="A834" s="98">
        <v>2111407</v>
      </c>
      <c r="B834" s="98" t="s">
        <v>1423</v>
      </c>
      <c r="C834" s="101"/>
    </row>
    <row r="835" s="22" customFormat="1" ht="20" customHeight="1" spans="1:3">
      <c r="A835" s="98">
        <v>2111408</v>
      </c>
      <c r="B835" s="98" t="s">
        <v>1424</v>
      </c>
      <c r="C835" s="101"/>
    </row>
    <row r="836" s="22" customFormat="1" ht="20" customHeight="1" spans="1:3">
      <c r="A836" s="98">
        <v>2111411</v>
      </c>
      <c r="B836" s="98" t="s">
        <v>858</v>
      </c>
      <c r="C836" s="101"/>
    </row>
    <row r="837" s="22" customFormat="1" ht="20" customHeight="1" spans="1:3">
      <c r="A837" s="98">
        <v>2111413</v>
      </c>
      <c r="B837" s="98" t="s">
        <v>1425</v>
      </c>
      <c r="C837" s="101"/>
    </row>
    <row r="838" s="22" customFormat="1" ht="20" customHeight="1" spans="1:3">
      <c r="A838" s="98">
        <v>2111450</v>
      </c>
      <c r="B838" s="98" t="s">
        <v>827</v>
      </c>
      <c r="C838" s="101"/>
    </row>
    <row r="839" s="22" customFormat="1" ht="20" customHeight="1" spans="1:3">
      <c r="A839" s="98">
        <v>2111499</v>
      </c>
      <c r="B839" s="98" t="s">
        <v>1426</v>
      </c>
      <c r="C839" s="101"/>
    </row>
    <row r="840" s="22" customFormat="1" ht="20" customHeight="1" spans="1:3">
      <c r="A840" s="98">
        <v>21199</v>
      </c>
      <c r="B840" s="129" t="s">
        <v>1427</v>
      </c>
      <c r="C840" s="101">
        <f>C841</f>
        <v>127</v>
      </c>
    </row>
    <row r="841" s="22" customFormat="1" ht="20" customHeight="1" spans="1:3">
      <c r="A841" s="98">
        <v>2119999</v>
      </c>
      <c r="B841" s="98" t="s">
        <v>1428</v>
      </c>
      <c r="C841" s="101">
        <v>127</v>
      </c>
    </row>
    <row r="842" s="22" customFormat="1" ht="20" customHeight="1" spans="1:3">
      <c r="A842" s="98">
        <v>212</v>
      </c>
      <c r="B842" s="129" t="s">
        <v>1429</v>
      </c>
      <c r="C842" s="101">
        <f>SUM(C843,C854,C856,C859,C861,C863)</f>
        <v>6908</v>
      </c>
    </row>
    <row r="843" s="22" customFormat="1" ht="20" customHeight="1" spans="1:3">
      <c r="A843" s="98">
        <v>21201</v>
      </c>
      <c r="B843" s="129" t="s">
        <v>1430</v>
      </c>
      <c r="C843" s="101">
        <f>SUM(C844:C853)</f>
        <v>2669</v>
      </c>
    </row>
    <row r="844" s="22" customFormat="1" ht="20" customHeight="1" spans="1:3">
      <c r="A844" s="98">
        <v>2120101</v>
      </c>
      <c r="B844" s="98" t="s">
        <v>818</v>
      </c>
      <c r="C844" s="101">
        <v>1501</v>
      </c>
    </row>
    <row r="845" s="22" customFormat="1" ht="20" customHeight="1" spans="1:3">
      <c r="A845" s="98">
        <v>2120102</v>
      </c>
      <c r="B845" s="98" t="s">
        <v>819</v>
      </c>
      <c r="C845" s="101"/>
    </row>
    <row r="846" s="22" customFormat="1" ht="20" customHeight="1" spans="1:3">
      <c r="A846" s="98">
        <v>2120103</v>
      </c>
      <c r="B846" s="98" t="s">
        <v>820</v>
      </c>
      <c r="C846" s="101"/>
    </row>
    <row r="847" s="22" customFormat="1" ht="20" customHeight="1" spans="1:3">
      <c r="A847" s="98">
        <v>2120104</v>
      </c>
      <c r="B847" s="98" t="s">
        <v>1431</v>
      </c>
      <c r="C847" s="101">
        <v>335</v>
      </c>
    </row>
    <row r="848" s="22" customFormat="1" ht="20" customHeight="1" spans="1:3">
      <c r="A848" s="98">
        <v>2120105</v>
      </c>
      <c r="B848" s="98" t="s">
        <v>1432</v>
      </c>
      <c r="C848" s="101">
        <v>88</v>
      </c>
    </row>
    <row r="849" s="22" customFormat="1" ht="20" customHeight="1" spans="1:3">
      <c r="A849" s="98">
        <v>2120106</v>
      </c>
      <c r="B849" s="98" t="s">
        <v>1433</v>
      </c>
      <c r="C849" s="101">
        <v>294</v>
      </c>
    </row>
    <row r="850" s="22" customFormat="1" ht="20" customHeight="1" spans="1:3">
      <c r="A850" s="98">
        <v>2120107</v>
      </c>
      <c r="B850" s="98" t="s">
        <v>1434</v>
      </c>
      <c r="C850" s="101"/>
    </row>
    <row r="851" s="22" customFormat="1" ht="20" customHeight="1" spans="1:3">
      <c r="A851" s="98">
        <v>2120109</v>
      </c>
      <c r="B851" s="98" t="s">
        <v>1435</v>
      </c>
      <c r="C851" s="101">
        <v>442</v>
      </c>
    </row>
    <row r="852" s="22" customFormat="1" ht="20" customHeight="1" spans="1:3">
      <c r="A852" s="98">
        <v>2120110</v>
      </c>
      <c r="B852" s="98" t="s">
        <v>1436</v>
      </c>
      <c r="C852" s="101"/>
    </row>
    <row r="853" s="22" customFormat="1" ht="20" customHeight="1" spans="1:3">
      <c r="A853" s="98">
        <v>2120199</v>
      </c>
      <c r="B853" s="98" t="s">
        <v>1437</v>
      </c>
      <c r="C853" s="101">
        <v>9</v>
      </c>
    </row>
    <row r="854" s="22" customFormat="1" ht="20" customHeight="1" spans="1:3">
      <c r="A854" s="98">
        <v>21202</v>
      </c>
      <c r="B854" s="129" t="s">
        <v>1438</v>
      </c>
      <c r="C854" s="101">
        <f>C855</f>
        <v>72</v>
      </c>
    </row>
    <row r="855" s="22" customFormat="1" ht="20" customHeight="1" spans="1:3">
      <c r="A855" s="98">
        <v>2120201</v>
      </c>
      <c r="B855" s="98" t="s">
        <v>1439</v>
      </c>
      <c r="C855" s="101">
        <v>72</v>
      </c>
    </row>
    <row r="856" s="22" customFormat="1" ht="20" customHeight="1" spans="1:3">
      <c r="A856" s="98">
        <v>21203</v>
      </c>
      <c r="B856" s="129" t="s">
        <v>1440</v>
      </c>
      <c r="C856" s="101">
        <f>SUM(C857:C858)</f>
        <v>2536</v>
      </c>
    </row>
    <row r="857" s="22" customFormat="1" ht="20" customHeight="1" spans="1:3">
      <c r="A857" s="98">
        <v>2120303</v>
      </c>
      <c r="B857" s="98" t="s">
        <v>1441</v>
      </c>
      <c r="C857" s="101">
        <v>1288</v>
      </c>
    </row>
    <row r="858" s="22" customFormat="1" ht="20" customHeight="1" spans="1:3">
      <c r="A858" s="98">
        <v>2120399</v>
      </c>
      <c r="B858" s="98" t="s">
        <v>1442</v>
      </c>
      <c r="C858" s="101">
        <v>1248</v>
      </c>
    </row>
    <row r="859" s="22" customFormat="1" ht="20" customHeight="1" spans="1:3">
      <c r="A859" s="98">
        <v>21205</v>
      </c>
      <c r="B859" s="129" t="s">
        <v>1443</v>
      </c>
      <c r="C859" s="101">
        <f t="shared" ref="C859:C863" si="0">C860</f>
        <v>1598</v>
      </c>
    </row>
    <row r="860" s="22" customFormat="1" ht="20" customHeight="1" spans="1:3">
      <c r="A860" s="98">
        <v>2120501</v>
      </c>
      <c r="B860" s="98" t="s">
        <v>1444</v>
      </c>
      <c r="C860" s="101">
        <v>1598</v>
      </c>
    </row>
    <row r="861" s="22" customFormat="1" ht="20" customHeight="1" spans="1:3">
      <c r="A861" s="98">
        <v>21206</v>
      </c>
      <c r="B861" s="129" t="s">
        <v>1445</v>
      </c>
      <c r="C861" s="101">
        <f t="shared" si="0"/>
        <v>10</v>
      </c>
    </row>
    <row r="862" s="22" customFormat="1" ht="20" customHeight="1" spans="1:3">
      <c r="A862" s="98">
        <v>2120601</v>
      </c>
      <c r="B862" s="98" t="s">
        <v>1446</v>
      </c>
      <c r="C862" s="101">
        <v>10</v>
      </c>
    </row>
    <row r="863" s="22" customFormat="1" ht="20" customHeight="1" spans="1:3">
      <c r="A863" s="98">
        <v>21299</v>
      </c>
      <c r="B863" s="129" t="s">
        <v>1447</v>
      </c>
      <c r="C863" s="101">
        <f t="shared" si="0"/>
        <v>23</v>
      </c>
    </row>
    <row r="864" s="22" customFormat="1" ht="20" customHeight="1" spans="1:3">
      <c r="A864" s="98">
        <v>2129999</v>
      </c>
      <c r="B864" s="98" t="s">
        <v>1448</v>
      </c>
      <c r="C864" s="101">
        <v>23</v>
      </c>
    </row>
    <row r="865" s="22" customFormat="1" ht="20" customHeight="1" spans="1:3">
      <c r="A865" s="98">
        <v>213</v>
      </c>
      <c r="B865" s="129" t="s">
        <v>1449</v>
      </c>
      <c r="C865" s="101">
        <f>SUM(C866,C892,C915,C943,C954,C961,C967,C970)</f>
        <v>77352</v>
      </c>
    </row>
    <row r="866" s="22" customFormat="1" ht="20" customHeight="1" spans="1:3">
      <c r="A866" s="98">
        <v>21301</v>
      </c>
      <c r="B866" s="129" t="s">
        <v>1450</v>
      </c>
      <c r="C866" s="101">
        <f>SUM(C867:C891)</f>
        <v>17379</v>
      </c>
    </row>
    <row r="867" s="22" customFormat="1" ht="20" customHeight="1" spans="1:3">
      <c r="A867" s="98">
        <v>2130101</v>
      </c>
      <c r="B867" s="98" t="s">
        <v>818</v>
      </c>
      <c r="C867" s="101">
        <v>1663</v>
      </c>
    </row>
    <row r="868" s="22" customFormat="1" ht="20" customHeight="1" spans="1:3">
      <c r="A868" s="98">
        <v>2130102</v>
      </c>
      <c r="B868" s="98" t="s">
        <v>819</v>
      </c>
      <c r="C868" s="101">
        <v>278</v>
      </c>
    </row>
    <row r="869" s="22" customFormat="1" ht="20" customHeight="1" spans="1:3">
      <c r="A869" s="98">
        <v>2130103</v>
      </c>
      <c r="B869" s="98" t="s">
        <v>820</v>
      </c>
      <c r="C869" s="101"/>
    </row>
    <row r="870" s="22" customFormat="1" ht="20" customHeight="1" spans="1:3">
      <c r="A870" s="98">
        <v>2130104</v>
      </c>
      <c r="B870" s="98" t="s">
        <v>827</v>
      </c>
      <c r="C870" s="101">
        <v>575</v>
      </c>
    </row>
    <row r="871" s="22" customFormat="1" ht="20" customHeight="1" spans="1:3">
      <c r="A871" s="98">
        <v>2130105</v>
      </c>
      <c r="B871" s="98" t="s">
        <v>1451</v>
      </c>
      <c r="C871" s="101">
        <v>63</v>
      </c>
    </row>
    <row r="872" s="22" customFormat="1" ht="20" customHeight="1" spans="1:3">
      <c r="A872" s="98">
        <v>2130106</v>
      </c>
      <c r="B872" s="98" t="s">
        <v>1452</v>
      </c>
      <c r="C872" s="101">
        <v>342</v>
      </c>
    </row>
    <row r="873" s="22" customFormat="1" ht="20" customHeight="1" spans="1:3">
      <c r="A873" s="98">
        <v>2130108</v>
      </c>
      <c r="B873" s="98" t="s">
        <v>1453</v>
      </c>
      <c r="C873" s="101">
        <v>551</v>
      </c>
    </row>
    <row r="874" s="22" customFormat="1" ht="20" customHeight="1" spans="1:3">
      <c r="A874" s="98">
        <v>2130109</v>
      </c>
      <c r="B874" s="98" t="s">
        <v>1454</v>
      </c>
      <c r="C874" s="101">
        <v>13</v>
      </c>
    </row>
    <row r="875" s="22" customFormat="1" ht="20" customHeight="1" spans="1:3">
      <c r="A875" s="98">
        <v>2130110</v>
      </c>
      <c r="B875" s="98" t="s">
        <v>1455</v>
      </c>
      <c r="C875" s="101"/>
    </row>
    <row r="876" s="22" customFormat="1" ht="20" customHeight="1" spans="1:3">
      <c r="A876" s="98">
        <v>2130111</v>
      </c>
      <c r="B876" s="98" t="s">
        <v>1456</v>
      </c>
      <c r="C876" s="101">
        <v>10</v>
      </c>
    </row>
    <row r="877" s="22" customFormat="1" ht="20" customHeight="1" spans="1:3">
      <c r="A877" s="98">
        <v>2130112</v>
      </c>
      <c r="B877" s="98" t="s">
        <v>1457</v>
      </c>
      <c r="C877" s="101"/>
    </row>
    <row r="878" s="22" customFormat="1" ht="20" customHeight="1" spans="1:3">
      <c r="A878" s="98">
        <v>2130114</v>
      </c>
      <c r="B878" s="98" t="s">
        <v>1458</v>
      </c>
      <c r="C878" s="101"/>
    </row>
    <row r="879" s="22" customFormat="1" ht="20" customHeight="1" spans="1:3">
      <c r="A879" s="98">
        <v>2130119</v>
      </c>
      <c r="B879" s="98" t="s">
        <v>1459</v>
      </c>
      <c r="C879" s="101">
        <v>80</v>
      </c>
    </row>
    <row r="880" s="22" customFormat="1" ht="20" customHeight="1" spans="1:3">
      <c r="A880" s="98">
        <v>2130120</v>
      </c>
      <c r="B880" s="98" t="s">
        <v>1460</v>
      </c>
      <c r="C880" s="101">
        <v>3271</v>
      </c>
    </row>
    <row r="881" s="22" customFormat="1" ht="20" customHeight="1" spans="1:3">
      <c r="A881" s="98">
        <v>2130121</v>
      </c>
      <c r="B881" s="98" t="s">
        <v>1461</v>
      </c>
      <c r="C881" s="101">
        <v>347</v>
      </c>
    </row>
    <row r="882" s="22" customFormat="1" ht="20" customHeight="1" spans="1:3">
      <c r="A882" s="98">
        <v>2130122</v>
      </c>
      <c r="B882" s="98" t="s">
        <v>1462</v>
      </c>
      <c r="C882" s="101">
        <v>3580</v>
      </c>
    </row>
    <row r="883" s="22" customFormat="1" ht="20" customHeight="1" spans="1:3">
      <c r="A883" s="98">
        <v>2130124</v>
      </c>
      <c r="B883" s="98" t="s">
        <v>1463</v>
      </c>
      <c r="C883" s="101">
        <v>104</v>
      </c>
    </row>
    <row r="884" s="22" customFormat="1" ht="20" customHeight="1" spans="1:3">
      <c r="A884" s="98">
        <v>2130125</v>
      </c>
      <c r="B884" s="98" t="s">
        <v>1464</v>
      </c>
      <c r="C884" s="101">
        <v>3</v>
      </c>
    </row>
    <row r="885" s="22" customFormat="1" ht="20" customHeight="1" spans="1:3">
      <c r="A885" s="98">
        <v>2130126</v>
      </c>
      <c r="B885" s="98" t="s">
        <v>1465</v>
      </c>
      <c r="C885" s="101">
        <v>275</v>
      </c>
    </row>
    <row r="886" s="22" customFormat="1" ht="20" customHeight="1" spans="1:3">
      <c r="A886" s="98">
        <v>2130135</v>
      </c>
      <c r="B886" s="98" t="s">
        <v>1466</v>
      </c>
      <c r="C886" s="101">
        <v>300</v>
      </c>
    </row>
    <row r="887" s="22" customFormat="1" ht="20" customHeight="1" spans="1:3">
      <c r="A887" s="98">
        <v>2130142</v>
      </c>
      <c r="B887" s="98" t="s">
        <v>1467</v>
      </c>
      <c r="C887" s="101"/>
    </row>
    <row r="888" s="22" customFormat="1" ht="20" customHeight="1" spans="1:3">
      <c r="A888" s="98">
        <v>2130148</v>
      </c>
      <c r="B888" s="98" t="s">
        <v>1468</v>
      </c>
      <c r="C888" s="101">
        <v>14</v>
      </c>
    </row>
    <row r="889" s="22" customFormat="1" ht="20" customHeight="1" spans="1:3">
      <c r="A889" s="98">
        <v>2130152</v>
      </c>
      <c r="B889" s="98" t="s">
        <v>1469</v>
      </c>
      <c r="C889" s="101">
        <v>17</v>
      </c>
    </row>
    <row r="890" s="22" customFormat="1" ht="20" customHeight="1" spans="1:3">
      <c r="A890" s="98">
        <v>2130153</v>
      </c>
      <c r="B890" s="98" t="s">
        <v>1470</v>
      </c>
      <c r="C890" s="101">
        <v>5722</v>
      </c>
    </row>
    <row r="891" s="22" customFormat="1" ht="20" customHeight="1" spans="1:3">
      <c r="A891" s="98">
        <v>2130199</v>
      </c>
      <c r="B891" s="98" t="s">
        <v>1471</v>
      </c>
      <c r="C891" s="101">
        <v>171</v>
      </c>
    </row>
    <row r="892" s="22" customFormat="1" ht="20" customHeight="1" spans="1:3">
      <c r="A892" s="98">
        <v>21302</v>
      </c>
      <c r="B892" s="129" t="s">
        <v>1472</v>
      </c>
      <c r="C892" s="101">
        <f>SUM(C893:C914)</f>
        <v>1521</v>
      </c>
    </row>
    <row r="893" s="22" customFormat="1" ht="20" customHeight="1" spans="1:3">
      <c r="A893" s="98">
        <v>2130201</v>
      </c>
      <c r="B893" s="98" t="s">
        <v>818</v>
      </c>
      <c r="C893" s="101">
        <v>10</v>
      </c>
    </row>
    <row r="894" s="22" customFormat="1" ht="20" customHeight="1" spans="1:3">
      <c r="A894" s="98">
        <v>2130202</v>
      </c>
      <c r="B894" s="98" t="s">
        <v>819</v>
      </c>
      <c r="C894" s="101"/>
    </row>
    <row r="895" s="22" customFormat="1" ht="20" customHeight="1" spans="1:3">
      <c r="A895" s="98">
        <v>2130203</v>
      </c>
      <c r="B895" s="98" t="s">
        <v>820</v>
      </c>
      <c r="C895" s="101"/>
    </row>
    <row r="896" s="22" customFormat="1" ht="20" customHeight="1" spans="1:3">
      <c r="A896" s="98">
        <v>2130204</v>
      </c>
      <c r="B896" s="98" t="s">
        <v>1473</v>
      </c>
      <c r="C896" s="101">
        <v>672</v>
      </c>
    </row>
    <row r="897" s="22" customFormat="1" ht="20" customHeight="1" spans="1:3">
      <c r="A897" s="98">
        <v>2130205</v>
      </c>
      <c r="B897" s="98" t="s">
        <v>1474</v>
      </c>
      <c r="C897" s="101">
        <v>200</v>
      </c>
    </row>
    <row r="898" s="22" customFormat="1" ht="20" customHeight="1" spans="1:3">
      <c r="A898" s="98">
        <v>2130206</v>
      </c>
      <c r="B898" s="98" t="s">
        <v>1475</v>
      </c>
      <c r="C898" s="101"/>
    </row>
    <row r="899" s="22" customFormat="1" ht="20" customHeight="1" spans="1:3">
      <c r="A899" s="98">
        <v>2130207</v>
      </c>
      <c r="B899" s="98" t="s">
        <v>1476</v>
      </c>
      <c r="C899" s="101">
        <v>120</v>
      </c>
    </row>
    <row r="900" s="22" customFormat="1" ht="20" customHeight="1" spans="1:3">
      <c r="A900" s="98">
        <v>2130209</v>
      </c>
      <c r="B900" s="98" t="s">
        <v>1477</v>
      </c>
      <c r="C900" s="101">
        <v>118</v>
      </c>
    </row>
    <row r="901" s="22" customFormat="1" ht="20" customHeight="1" spans="1:3">
      <c r="A901" s="98">
        <v>2130211</v>
      </c>
      <c r="B901" s="98" t="s">
        <v>1478</v>
      </c>
      <c r="C901" s="101">
        <v>12</v>
      </c>
    </row>
    <row r="902" s="22" customFormat="1" ht="20" customHeight="1" spans="1:3">
      <c r="A902" s="98">
        <v>2130212</v>
      </c>
      <c r="B902" s="98" t="s">
        <v>1479</v>
      </c>
      <c r="C902" s="101"/>
    </row>
    <row r="903" s="22" customFormat="1" ht="20" customHeight="1" spans="1:3">
      <c r="A903" s="98">
        <v>2130213</v>
      </c>
      <c r="B903" s="98" t="s">
        <v>1480</v>
      </c>
      <c r="C903" s="101"/>
    </row>
    <row r="904" s="22" customFormat="1" ht="20" customHeight="1" spans="1:3">
      <c r="A904" s="98">
        <v>2130217</v>
      </c>
      <c r="B904" s="98" t="s">
        <v>1481</v>
      </c>
      <c r="C904" s="101"/>
    </row>
    <row r="905" s="22" customFormat="1" ht="20" customHeight="1" spans="1:3">
      <c r="A905" s="98">
        <v>2130220</v>
      </c>
      <c r="B905" s="98" t="s">
        <v>1482</v>
      </c>
      <c r="C905" s="101"/>
    </row>
    <row r="906" s="22" customFormat="1" ht="20" customHeight="1" spans="1:3">
      <c r="A906" s="98">
        <v>2130221</v>
      </c>
      <c r="B906" s="98" t="s">
        <v>1483</v>
      </c>
      <c r="C906" s="101">
        <v>80</v>
      </c>
    </row>
    <row r="907" s="22" customFormat="1" ht="20" customHeight="1" spans="1:3">
      <c r="A907" s="98">
        <v>2130223</v>
      </c>
      <c r="B907" s="98" t="s">
        <v>1484</v>
      </c>
      <c r="C907" s="101"/>
    </row>
    <row r="908" s="22" customFormat="1" ht="20" customHeight="1" spans="1:3">
      <c r="A908" s="98">
        <v>2130226</v>
      </c>
      <c r="B908" s="98" t="s">
        <v>1485</v>
      </c>
      <c r="C908" s="101"/>
    </row>
    <row r="909" s="22" customFormat="1" ht="20" customHeight="1" spans="1:3">
      <c r="A909" s="98">
        <v>2130227</v>
      </c>
      <c r="B909" s="98" t="s">
        <v>1486</v>
      </c>
      <c r="C909" s="101"/>
    </row>
    <row r="910" s="22" customFormat="1" ht="20" customHeight="1" spans="1:3">
      <c r="A910" s="98">
        <v>2130234</v>
      </c>
      <c r="B910" s="98" t="s">
        <v>1487</v>
      </c>
      <c r="C910" s="101">
        <v>203</v>
      </c>
    </row>
    <row r="911" s="22" customFormat="1" ht="20" customHeight="1" spans="1:3">
      <c r="A911" s="98">
        <v>2130236</v>
      </c>
      <c r="B911" s="98" t="s">
        <v>1488</v>
      </c>
      <c r="C911" s="101"/>
    </row>
    <row r="912" s="22" customFormat="1" ht="20" customHeight="1" spans="1:3">
      <c r="A912" s="98">
        <v>2130237</v>
      </c>
      <c r="B912" s="98" t="s">
        <v>1457</v>
      </c>
      <c r="C912" s="101"/>
    </row>
    <row r="913" s="22" customFormat="1" ht="20" customHeight="1" spans="1:3">
      <c r="A913" s="98">
        <v>2130238</v>
      </c>
      <c r="B913" s="98" t="s">
        <v>1489</v>
      </c>
      <c r="C913" s="101">
        <v>9</v>
      </c>
    </row>
    <row r="914" s="22" customFormat="1" ht="20" customHeight="1" spans="1:3">
      <c r="A914" s="98">
        <v>2130299</v>
      </c>
      <c r="B914" s="98" t="s">
        <v>1490</v>
      </c>
      <c r="C914" s="101">
        <v>97</v>
      </c>
    </row>
    <row r="915" s="22" customFormat="1" ht="20" customHeight="1" spans="1:3">
      <c r="A915" s="98">
        <v>21303</v>
      </c>
      <c r="B915" s="129" t="s">
        <v>1491</v>
      </c>
      <c r="C915" s="101">
        <f>SUM(C916:C942)</f>
        <v>35171</v>
      </c>
    </row>
    <row r="916" s="22" customFormat="1" ht="20" customHeight="1" spans="1:3">
      <c r="A916" s="98">
        <v>2130301</v>
      </c>
      <c r="B916" s="98" t="s">
        <v>818</v>
      </c>
      <c r="C916" s="101">
        <v>576</v>
      </c>
    </row>
    <row r="917" s="22" customFormat="1" ht="20" customHeight="1" spans="1:3">
      <c r="A917" s="98">
        <v>2130302</v>
      </c>
      <c r="B917" s="98" t="s">
        <v>819</v>
      </c>
      <c r="C917" s="101">
        <v>28</v>
      </c>
    </row>
    <row r="918" s="22" customFormat="1" ht="20" customHeight="1" spans="1:3">
      <c r="A918" s="98">
        <v>2130303</v>
      </c>
      <c r="B918" s="98" t="s">
        <v>820</v>
      </c>
      <c r="C918" s="101"/>
    </row>
    <row r="919" s="22" customFormat="1" ht="20" customHeight="1" spans="1:3">
      <c r="A919" s="98">
        <v>2130304</v>
      </c>
      <c r="B919" s="98" t="s">
        <v>1492</v>
      </c>
      <c r="C919" s="101">
        <v>16</v>
      </c>
    </row>
    <row r="920" s="22" customFormat="1" ht="20" customHeight="1" spans="1:3">
      <c r="A920" s="98">
        <v>2130305</v>
      </c>
      <c r="B920" s="98" t="s">
        <v>1493</v>
      </c>
      <c r="C920" s="101">
        <v>32411</v>
      </c>
    </row>
    <row r="921" s="22" customFormat="1" ht="20" customHeight="1" spans="1:3">
      <c r="A921" s="98">
        <v>2130306</v>
      </c>
      <c r="B921" s="98" t="s">
        <v>1494</v>
      </c>
      <c r="C921" s="101">
        <v>956</v>
      </c>
    </row>
    <row r="922" s="22" customFormat="1" ht="20" customHeight="1" spans="1:3">
      <c r="A922" s="98">
        <v>2130307</v>
      </c>
      <c r="B922" s="98" t="s">
        <v>1495</v>
      </c>
      <c r="C922" s="101"/>
    </row>
    <row r="923" s="22" customFormat="1" ht="20" customHeight="1" spans="1:3">
      <c r="A923" s="98">
        <v>2130308</v>
      </c>
      <c r="B923" s="98" t="s">
        <v>1496</v>
      </c>
      <c r="C923" s="101">
        <v>73</v>
      </c>
    </row>
    <row r="924" s="22" customFormat="1" ht="20" customHeight="1" spans="1:3">
      <c r="A924" s="98">
        <v>2130309</v>
      </c>
      <c r="B924" s="98" t="s">
        <v>1497</v>
      </c>
      <c r="C924" s="101"/>
    </row>
    <row r="925" s="22" customFormat="1" ht="20" customHeight="1" spans="1:3">
      <c r="A925" s="98">
        <v>2130310</v>
      </c>
      <c r="B925" s="98" t="s">
        <v>1498</v>
      </c>
      <c r="C925" s="101">
        <v>153</v>
      </c>
    </row>
    <row r="926" s="22" customFormat="1" ht="20" customHeight="1" spans="1:3">
      <c r="A926" s="98">
        <v>2130311</v>
      </c>
      <c r="B926" s="98" t="s">
        <v>1499</v>
      </c>
      <c r="C926" s="101">
        <v>3</v>
      </c>
    </row>
    <row r="927" s="22" customFormat="1" ht="20" customHeight="1" spans="1:3">
      <c r="A927" s="98">
        <v>2130312</v>
      </c>
      <c r="B927" s="98" t="s">
        <v>1500</v>
      </c>
      <c r="C927" s="101"/>
    </row>
    <row r="928" s="22" customFormat="1" ht="20" customHeight="1" spans="1:3">
      <c r="A928" s="98">
        <v>2130313</v>
      </c>
      <c r="B928" s="98" t="s">
        <v>1501</v>
      </c>
      <c r="C928" s="101">
        <v>7</v>
      </c>
    </row>
    <row r="929" s="22" customFormat="1" ht="20" customHeight="1" spans="1:3">
      <c r="A929" s="98">
        <v>2130314</v>
      </c>
      <c r="B929" s="98" t="s">
        <v>1502</v>
      </c>
      <c r="C929" s="101">
        <v>91</v>
      </c>
    </row>
    <row r="930" s="22" customFormat="1" ht="20" customHeight="1" spans="1:3">
      <c r="A930" s="98">
        <v>2130315</v>
      </c>
      <c r="B930" s="98" t="s">
        <v>1503</v>
      </c>
      <c r="C930" s="101">
        <v>34</v>
      </c>
    </row>
    <row r="931" s="22" customFormat="1" ht="20" customHeight="1" spans="1:3">
      <c r="A931" s="98">
        <v>2130316</v>
      </c>
      <c r="B931" s="98" t="s">
        <v>1504</v>
      </c>
      <c r="C931" s="101">
        <v>61</v>
      </c>
    </row>
    <row r="932" s="22" customFormat="1" ht="20" customHeight="1" spans="1:3">
      <c r="A932" s="98">
        <v>2130317</v>
      </c>
      <c r="B932" s="98" t="s">
        <v>1505</v>
      </c>
      <c r="C932" s="101"/>
    </row>
    <row r="933" s="22" customFormat="1" ht="20" customHeight="1" spans="1:3">
      <c r="A933" s="98">
        <v>2130318</v>
      </c>
      <c r="B933" s="98" t="s">
        <v>1506</v>
      </c>
      <c r="C933" s="101"/>
    </row>
    <row r="934" s="22" customFormat="1" ht="20" customHeight="1" spans="1:3">
      <c r="A934" s="98">
        <v>2130319</v>
      </c>
      <c r="B934" s="98" t="s">
        <v>1507</v>
      </c>
      <c r="C934" s="101">
        <v>112</v>
      </c>
    </row>
    <row r="935" s="22" customFormat="1" ht="20" customHeight="1" spans="1:3">
      <c r="A935" s="98">
        <v>2130321</v>
      </c>
      <c r="B935" s="98" t="s">
        <v>1508</v>
      </c>
      <c r="C935" s="101">
        <v>602</v>
      </c>
    </row>
    <row r="936" s="22" customFormat="1" ht="20" customHeight="1" spans="1:3">
      <c r="A936" s="98">
        <v>2130322</v>
      </c>
      <c r="B936" s="98" t="s">
        <v>1509</v>
      </c>
      <c r="C936" s="101"/>
    </row>
    <row r="937" s="22" customFormat="1" ht="20" customHeight="1" spans="1:3">
      <c r="A937" s="98">
        <v>2130333</v>
      </c>
      <c r="B937" s="98" t="s">
        <v>1484</v>
      </c>
      <c r="C937" s="101"/>
    </row>
    <row r="938" s="22" customFormat="1" ht="20" customHeight="1" spans="1:3">
      <c r="A938" s="98">
        <v>2130334</v>
      </c>
      <c r="B938" s="98" t="s">
        <v>1510</v>
      </c>
      <c r="C938" s="101">
        <v>22</v>
      </c>
    </row>
    <row r="939" s="22" customFormat="1" ht="20" customHeight="1" spans="1:3">
      <c r="A939" s="98">
        <v>2130335</v>
      </c>
      <c r="B939" s="98" t="s">
        <v>1511</v>
      </c>
      <c r="C939" s="101">
        <v>20</v>
      </c>
    </row>
    <row r="940" s="22" customFormat="1" ht="20" customHeight="1" spans="1:3">
      <c r="A940" s="98">
        <v>2130336</v>
      </c>
      <c r="B940" s="98" t="s">
        <v>1512</v>
      </c>
      <c r="C940" s="101"/>
    </row>
    <row r="941" s="22" customFormat="1" ht="20" customHeight="1" spans="1:3">
      <c r="A941" s="98">
        <v>2130337</v>
      </c>
      <c r="B941" s="98" t="s">
        <v>1513</v>
      </c>
      <c r="C941" s="101"/>
    </row>
    <row r="942" s="22" customFormat="1" ht="20" customHeight="1" spans="1:3">
      <c r="A942" s="98">
        <v>2130399</v>
      </c>
      <c r="B942" s="98" t="s">
        <v>1514</v>
      </c>
      <c r="C942" s="101">
        <v>6</v>
      </c>
    </row>
    <row r="943" s="22" customFormat="1" ht="20" customHeight="1" spans="1:3">
      <c r="A943" s="98">
        <v>21305</v>
      </c>
      <c r="B943" s="129" t="s">
        <v>1515</v>
      </c>
      <c r="C943" s="101">
        <f>SUM(C944:C953)</f>
        <v>10857</v>
      </c>
    </row>
    <row r="944" s="22" customFormat="1" ht="20" customHeight="1" spans="1:3">
      <c r="A944" s="98">
        <v>2130501</v>
      </c>
      <c r="B944" s="98" t="s">
        <v>818</v>
      </c>
      <c r="C944" s="101">
        <v>200</v>
      </c>
    </row>
    <row r="945" s="22" customFormat="1" ht="20" customHeight="1" spans="1:3">
      <c r="A945" s="98">
        <v>2130502</v>
      </c>
      <c r="B945" s="98" t="s">
        <v>819</v>
      </c>
      <c r="C945" s="101">
        <v>894</v>
      </c>
    </row>
    <row r="946" s="22" customFormat="1" ht="20" customHeight="1" spans="1:3">
      <c r="A946" s="98">
        <v>2130503</v>
      </c>
      <c r="B946" s="98" t="s">
        <v>820</v>
      </c>
      <c r="C946" s="101"/>
    </row>
    <row r="947" s="22" customFormat="1" ht="20" customHeight="1" spans="1:3">
      <c r="A947" s="98">
        <v>2130504</v>
      </c>
      <c r="B947" s="98" t="s">
        <v>1516</v>
      </c>
      <c r="C947" s="101">
        <v>2603</v>
      </c>
    </row>
    <row r="948" s="22" customFormat="1" ht="20" customHeight="1" spans="1:3">
      <c r="A948" s="98">
        <v>2130505</v>
      </c>
      <c r="B948" s="98" t="s">
        <v>1517</v>
      </c>
      <c r="C948" s="101">
        <v>834</v>
      </c>
    </row>
    <row r="949" s="22" customFormat="1" ht="20" customHeight="1" spans="1:3">
      <c r="A949" s="98">
        <v>2130506</v>
      </c>
      <c r="B949" s="98" t="s">
        <v>1518</v>
      </c>
      <c r="C949" s="101">
        <v>5</v>
      </c>
    </row>
    <row r="950" s="22" customFormat="1" ht="20" customHeight="1" spans="1:3">
      <c r="A950" s="98">
        <v>2130507</v>
      </c>
      <c r="B950" s="98" t="s">
        <v>1519</v>
      </c>
      <c r="C950" s="101">
        <v>465</v>
      </c>
    </row>
    <row r="951" s="22" customFormat="1" ht="20" customHeight="1" spans="1:3">
      <c r="A951" s="98">
        <v>2130508</v>
      </c>
      <c r="B951" s="98" t="s">
        <v>1520</v>
      </c>
      <c r="C951" s="101"/>
    </row>
    <row r="952" s="22" customFormat="1" ht="20" customHeight="1" spans="1:3">
      <c r="A952" s="98">
        <v>2130550</v>
      </c>
      <c r="B952" s="98" t="s">
        <v>827</v>
      </c>
      <c r="C952" s="101"/>
    </row>
    <row r="953" s="22" customFormat="1" ht="20" customHeight="1" spans="1:3">
      <c r="A953" s="98">
        <v>2130599</v>
      </c>
      <c r="B953" s="98" t="s">
        <v>1521</v>
      </c>
      <c r="C953" s="101">
        <v>5856</v>
      </c>
    </row>
    <row r="954" s="22" customFormat="1" ht="20" customHeight="1" spans="1:3">
      <c r="A954" s="98">
        <v>21307</v>
      </c>
      <c r="B954" s="129" t="s">
        <v>1522</v>
      </c>
      <c r="C954" s="101">
        <f>SUM(C955:C960)</f>
        <v>6879</v>
      </c>
    </row>
    <row r="955" s="22" customFormat="1" ht="20" customHeight="1" spans="1:3">
      <c r="A955" s="98">
        <v>2130701</v>
      </c>
      <c r="B955" s="98" t="s">
        <v>1523</v>
      </c>
      <c r="C955" s="101">
        <v>76</v>
      </c>
    </row>
    <row r="956" s="22" customFormat="1" ht="20" customHeight="1" spans="1:3">
      <c r="A956" s="98">
        <v>2130704</v>
      </c>
      <c r="B956" s="98" t="s">
        <v>1524</v>
      </c>
      <c r="C956" s="101"/>
    </row>
    <row r="957" s="22" customFormat="1" ht="20" customHeight="1" spans="1:3">
      <c r="A957" s="98">
        <v>2130705</v>
      </c>
      <c r="B957" s="98" t="s">
        <v>1525</v>
      </c>
      <c r="C957" s="101">
        <v>6168</v>
      </c>
    </row>
    <row r="958" s="22" customFormat="1" ht="20" customHeight="1" spans="1:3">
      <c r="A958" s="98">
        <v>2130706</v>
      </c>
      <c r="B958" s="98" t="s">
        <v>1526</v>
      </c>
      <c r="C958" s="101">
        <v>30</v>
      </c>
    </row>
    <row r="959" s="22" customFormat="1" ht="20" customHeight="1" spans="1:3">
      <c r="A959" s="98">
        <v>2130707</v>
      </c>
      <c r="B959" s="98" t="s">
        <v>1527</v>
      </c>
      <c r="C959" s="101">
        <v>297</v>
      </c>
    </row>
    <row r="960" s="22" customFormat="1" ht="20" customHeight="1" spans="1:3">
      <c r="A960" s="98">
        <v>2130799</v>
      </c>
      <c r="B960" s="98" t="s">
        <v>1528</v>
      </c>
      <c r="C960" s="101">
        <v>308</v>
      </c>
    </row>
    <row r="961" s="22" customFormat="1" ht="20" customHeight="1" spans="1:3">
      <c r="A961" s="98">
        <v>21308</v>
      </c>
      <c r="B961" s="129" t="s">
        <v>1529</v>
      </c>
      <c r="C961" s="101">
        <f>SUM(C962:C966)</f>
        <v>3295</v>
      </c>
    </row>
    <row r="962" s="22" customFormat="1" ht="20" customHeight="1" spans="1:3">
      <c r="A962" s="98">
        <v>2130801</v>
      </c>
      <c r="B962" s="98" t="s">
        <v>1530</v>
      </c>
      <c r="C962" s="101">
        <v>82</v>
      </c>
    </row>
    <row r="963" s="22" customFormat="1" ht="20" customHeight="1" spans="1:3">
      <c r="A963" s="98">
        <v>2130803</v>
      </c>
      <c r="B963" s="98" t="s">
        <v>1531</v>
      </c>
      <c r="C963" s="101">
        <v>2522</v>
      </c>
    </row>
    <row r="964" s="22" customFormat="1" ht="20" customHeight="1" spans="1:3">
      <c r="A964" s="98">
        <v>2130804</v>
      </c>
      <c r="B964" s="98" t="s">
        <v>1532</v>
      </c>
      <c r="C964" s="101">
        <v>691</v>
      </c>
    </row>
    <row r="965" s="22" customFormat="1" ht="20" customHeight="1" spans="1:3">
      <c r="A965" s="98">
        <v>2130805</v>
      </c>
      <c r="B965" s="98" t="s">
        <v>1533</v>
      </c>
      <c r="C965" s="101"/>
    </row>
    <row r="966" s="22" customFormat="1" ht="20" customHeight="1" spans="1:3">
      <c r="A966" s="98">
        <v>2130899</v>
      </c>
      <c r="B966" s="98" t="s">
        <v>1534</v>
      </c>
      <c r="C966" s="101"/>
    </row>
    <row r="967" s="22" customFormat="1" ht="20" customHeight="1" spans="1:3">
      <c r="A967" s="98">
        <v>21309</v>
      </c>
      <c r="B967" s="129" t="s">
        <v>1535</v>
      </c>
      <c r="C967" s="101">
        <f>SUM(C968:C969)</f>
        <v>0</v>
      </c>
    </row>
    <row r="968" s="22" customFormat="1" ht="20" customHeight="1" spans="1:3">
      <c r="A968" s="98">
        <v>2130901</v>
      </c>
      <c r="B968" s="98" t="s">
        <v>1536</v>
      </c>
      <c r="C968" s="101"/>
    </row>
    <row r="969" s="22" customFormat="1" ht="20" customHeight="1" spans="1:3">
      <c r="A969" s="98">
        <v>2130999</v>
      </c>
      <c r="B969" s="98" t="s">
        <v>1537</v>
      </c>
      <c r="C969" s="101"/>
    </row>
    <row r="970" s="22" customFormat="1" ht="20" customHeight="1" spans="1:3">
      <c r="A970" s="98">
        <v>21399</v>
      </c>
      <c r="B970" s="129" t="s">
        <v>1538</v>
      </c>
      <c r="C970" s="101">
        <f>C971+C972</f>
        <v>2250</v>
      </c>
    </row>
    <row r="971" s="22" customFormat="1" ht="20" customHeight="1" spans="1:3">
      <c r="A971" s="98">
        <v>2139901</v>
      </c>
      <c r="B971" s="98" t="s">
        <v>1539</v>
      </c>
      <c r="C971" s="101"/>
    </row>
    <row r="972" s="22" customFormat="1" ht="20" customHeight="1" spans="1:3">
      <c r="A972" s="98">
        <v>2139999</v>
      </c>
      <c r="B972" s="98" t="s">
        <v>1540</v>
      </c>
      <c r="C972" s="101">
        <v>2250</v>
      </c>
    </row>
    <row r="973" s="22" customFormat="1" ht="20" customHeight="1" spans="1:3">
      <c r="A973" s="98">
        <v>214</v>
      </c>
      <c r="B973" s="129" t="s">
        <v>1541</v>
      </c>
      <c r="C973" s="101">
        <f>SUM(C974,C995,C1005,C1015,C1022)</f>
        <v>10470</v>
      </c>
    </row>
    <row r="974" s="22" customFormat="1" ht="20" customHeight="1" spans="1:3">
      <c r="A974" s="98">
        <v>21401</v>
      </c>
      <c r="B974" s="129" t="s">
        <v>1542</v>
      </c>
      <c r="C974" s="101">
        <f>SUM(C975:C994)</f>
        <v>9558</v>
      </c>
    </row>
    <row r="975" s="22" customFormat="1" ht="20" customHeight="1" spans="1:3">
      <c r="A975" s="98">
        <v>2140101</v>
      </c>
      <c r="B975" s="98" t="s">
        <v>818</v>
      </c>
      <c r="C975" s="101">
        <v>622</v>
      </c>
    </row>
    <row r="976" s="22" customFormat="1" ht="20" customHeight="1" spans="1:3">
      <c r="A976" s="98">
        <v>2140102</v>
      </c>
      <c r="B976" s="98" t="s">
        <v>819</v>
      </c>
      <c r="C976" s="101">
        <v>20</v>
      </c>
    </row>
    <row r="977" s="22" customFormat="1" ht="20" customHeight="1" spans="1:3">
      <c r="A977" s="98">
        <v>2140103</v>
      </c>
      <c r="B977" s="98" t="s">
        <v>820</v>
      </c>
      <c r="C977" s="101"/>
    </row>
    <row r="978" s="22" customFormat="1" ht="20" customHeight="1" spans="1:3">
      <c r="A978" s="98">
        <v>2140104</v>
      </c>
      <c r="B978" s="98" t="s">
        <v>1543</v>
      </c>
      <c r="C978" s="101">
        <v>5473</v>
      </c>
    </row>
    <row r="979" s="22" customFormat="1" ht="20" customHeight="1" spans="1:3">
      <c r="A979" s="98">
        <v>2140106</v>
      </c>
      <c r="B979" s="98" t="s">
        <v>1544</v>
      </c>
      <c r="C979" s="101">
        <v>1806</v>
      </c>
    </row>
    <row r="980" s="22" customFormat="1" ht="20" customHeight="1" spans="1:3">
      <c r="A980" s="98">
        <v>2140109</v>
      </c>
      <c r="B980" s="98" t="s">
        <v>1545</v>
      </c>
      <c r="C980" s="101"/>
    </row>
    <row r="981" s="22" customFormat="1" ht="20" customHeight="1" spans="1:3">
      <c r="A981" s="98">
        <v>2140110</v>
      </c>
      <c r="B981" s="98" t="s">
        <v>1546</v>
      </c>
      <c r="C981" s="101">
        <v>342</v>
      </c>
    </row>
    <row r="982" s="22" customFormat="1" ht="20" customHeight="1" spans="1:3">
      <c r="A982" s="98">
        <v>2140112</v>
      </c>
      <c r="B982" s="98" t="s">
        <v>1547</v>
      </c>
      <c r="C982" s="101">
        <v>616</v>
      </c>
    </row>
    <row r="983" s="22" customFormat="1" ht="20" customHeight="1" spans="1:3">
      <c r="A983" s="98">
        <v>2140114</v>
      </c>
      <c r="B983" s="98" t="s">
        <v>1548</v>
      </c>
      <c r="C983" s="101">
        <v>23</v>
      </c>
    </row>
    <row r="984" s="22" customFormat="1" ht="20" customHeight="1" spans="1:3">
      <c r="A984" s="98">
        <v>2140122</v>
      </c>
      <c r="B984" s="98" t="s">
        <v>1549</v>
      </c>
      <c r="C984" s="101"/>
    </row>
    <row r="985" s="22" customFormat="1" ht="20" customHeight="1" spans="1:3">
      <c r="A985" s="98">
        <v>2140123</v>
      </c>
      <c r="B985" s="98" t="s">
        <v>1550</v>
      </c>
      <c r="C985" s="101"/>
    </row>
    <row r="986" s="22" customFormat="1" ht="20" customHeight="1" spans="1:3">
      <c r="A986" s="98">
        <v>2140127</v>
      </c>
      <c r="B986" s="98" t="s">
        <v>1551</v>
      </c>
      <c r="C986" s="101"/>
    </row>
    <row r="987" s="22" customFormat="1" ht="20" customHeight="1" spans="1:3">
      <c r="A987" s="98">
        <v>2140128</v>
      </c>
      <c r="B987" s="98" t="s">
        <v>1552</v>
      </c>
      <c r="C987" s="101"/>
    </row>
    <row r="988" s="22" customFormat="1" ht="20" customHeight="1" spans="1:3">
      <c r="A988" s="98">
        <v>2140129</v>
      </c>
      <c r="B988" s="98" t="s">
        <v>1553</v>
      </c>
      <c r="C988" s="101"/>
    </row>
    <row r="989" s="22" customFormat="1" ht="20" customHeight="1" spans="1:3">
      <c r="A989" s="98">
        <v>2140130</v>
      </c>
      <c r="B989" s="98" t="s">
        <v>1554</v>
      </c>
      <c r="C989" s="101"/>
    </row>
    <row r="990" s="22" customFormat="1" ht="20" customHeight="1" spans="1:3">
      <c r="A990" s="98">
        <v>2140131</v>
      </c>
      <c r="B990" s="98" t="s">
        <v>1555</v>
      </c>
      <c r="C990" s="101">
        <v>2</v>
      </c>
    </row>
    <row r="991" s="22" customFormat="1" ht="20" customHeight="1" spans="1:3">
      <c r="A991" s="98">
        <v>2140133</v>
      </c>
      <c r="B991" s="98" t="s">
        <v>1556</v>
      </c>
      <c r="C991" s="101"/>
    </row>
    <row r="992" s="22" customFormat="1" ht="20" customHeight="1" spans="1:3">
      <c r="A992" s="98">
        <v>2140136</v>
      </c>
      <c r="B992" s="98" t="s">
        <v>1557</v>
      </c>
      <c r="C992" s="101"/>
    </row>
    <row r="993" s="22" customFormat="1" ht="20" customHeight="1" spans="1:3">
      <c r="A993" s="98">
        <v>2140138</v>
      </c>
      <c r="B993" s="98" t="s">
        <v>1558</v>
      </c>
      <c r="C993" s="101"/>
    </row>
    <row r="994" s="22" customFormat="1" ht="20" customHeight="1" spans="1:3">
      <c r="A994" s="98">
        <v>2140199</v>
      </c>
      <c r="B994" s="98" t="s">
        <v>1559</v>
      </c>
      <c r="C994" s="101">
        <v>654</v>
      </c>
    </row>
    <row r="995" s="22" customFormat="1" ht="20" customHeight="1" spans="1:3">
      <c r="A995" s="98">
        <v>21402</v>
      </c>
      <c r="B995" s="129" t="s">
        <v>1560</v>
      </c>
      <c r="C995" s="101">
        <f>SUM(C996:C1004)</f>
        <v>0</v>
      </c>
    </row>
    <row r="996" s="22" customFormat="1" ht="20" customHeight="1" spans="1:3">
      <c r="A996" s="98">
        <v>2140201</v>
      </c>
      <c r="B996" s="98" t="s">
        <v>818</v>
      </c>
      <c r="C996" s="101"/>
    </row>
    <row r="997" s="22" customFormat="1" ht="20" customHeight="1" spans="1:3">
      <c r="A997" s="98">
        <v>2140202</v>
      </c>
      <c r="B997" s="98" t="s">
        <v>819</v>
      </c>
      <c r="C997" s="101"/>
    </row>
    <row r="998" s="22" customFormat="1" ht="20" customHeight="1" spans="1:3">
      <c r="A998" s="98">
        <v>2140203</v>
      </c>
      <c r="B998" s="98" t="s">
        <v>820</v>
      </c>
      <c r="C998" s="101"/>
    </row>
    <row r="999" s="22" customFormat="1" ht="20" customHeight="1" spans="1:3">
      <c r="A999" s="98">
        <v>2140204</v>
      </c>
      <c r="B999" s="98" t="s">
        <v>1561</v>
      </c>
      <c r="C999" s="101"/>
    </row>
    <row r="1000" s="22" customFormat="1" ht="20" customHeight="1" spans="1:3">
      <c r="A1000" s="98">
        <v>2140205</v>
      </c>
      <c r="B1000" s="98" t="s">
        <v>1562</v>
      </c>
      <c r="C1000" s="101"/>
    </row>
    <row r="1001" s="22" customFormat="1" ht="20" customHeight="1" spans="1:3">
      <c r="A1001" s="98">
        <v>2140206</v>
      </c>
      <c r="B1001" s="98" t="s">
        <v>1563</v>
      </c>
      <c r="C1001" s="101"/>
    </row>
    <row r="1002" s="22" customFormat="1" ht="20" customHeight="1" spans="1:3">
      <c r="A1002" s="98">
        <v>2140207</v>
      </c>
      <c r="B1002" s="98" t="s">
        <v>1564</v>
      </c>
      <c r="C1002" s="101"/>
    </row>
    <row r="1003" s="22" customFormat="1" ht="20" customHeight="1" spans="1:3">
      <c r="A1003" s="98">
        <v>2140208</v>
      </c>
      <c r="B1003" s="98" t="s">
        <v>1565</v>
      </c>
      <c r="C1003" s="101"/>
    </row>
    <row r="1004" s="22" customFormat="1" ht="20" customHeight="1" spans="1:3">
      <c r="A1004" s="98">
        <v>2140299</v>
      </c>
      <c r="B1004" s="98" t="s">
        <v>1566</v>
      </c>
      <c r="C1004" s="101"/>
    </row>
    <row r="1005" s="22" customFormat="1" ht="20" customHeight="1" spans="1:3">
      <c r="A1005" s="98">
        <v>21403</v>
      </c>
      <c r="B1005" s="129" t="s">
        <v>1567</v>
      </c>
      <c r="C1005" s="101">
        <f>SUM(C1006:C1014)</f>
        <v>0</v>
      </c>
    </row>
    <row r="1006" s="22" customFormat="1" ht="20" customHeight="1" spans="1:3">
      <c r="A1006" s="98">
        <v>2140301</v>
      </c>
      <c r="B1006" s="98" t="s">
        <v>818</v>
      </c>
      <c r="C1006" s="101"/>
    </row>
    <row r="1007" s="22" customFormat="1" ht="20" customHeight="1" spans="1:3">
      <c r="A1007" s="98">
        <v>2140302</v>
      </c>
      <c r="B1007" s="98" t="s">
        <v>819</v>
      </c>
      <c r="C1007" s="101"/>
    </row>
    <row r="1008" s="22" customFormat="1" ht="20" customHeight="1" spans="1:3">
      <c r="A1008" s="98">
        <v>2140303</v>
      </c>
      <c r="B1008" s="98" t="s">
        <v>820</v>
      </c>
      <c r="C1008" s="101"/>
    </row>
    <row r="1009" s="22" customFormat="1" ht="20" customHeight="1" spans="1:3">
      <c r="A1009" s="98">
        <v>2140304</v>
      </c>
      <c r="B1009" s="98" t="s">
        <v>1568</v>
      </c>
      <c r="C1009" s="101"/>
    </row>
    <row r="1010" s="22" customFormat="1" ht="20" customHeight="1" spans="1:3">
      <c r="A1010" s="98">
        <v>2140305</v>
      </c>
      <c r="B1010" s="98" t="s">
        <v>1569</v>
      </c>
      <c r="C1010" s="101"/>
    </row>
    <row r="1011" s="22" customFormat="1" ht="20" customHeight="1" spans="1:3">
      <c r="A1011" s="98">
        <v>2140306</v>
      </c>
      <c r="B1011" s="98" t="s">
        <v>1570</v>
      </c>
      <c r="C1011" s="101"/>
    </row>
    <row r="1012" s="22" customFormat="1" ht="20" customHeight="1" spans="1:3">
      <c r="A1012" s="98">
        <v>2140307</v>
      </c>
      <c r="B1012" s="98" t="s">
        <v>1571</v>
      </c>
      <c r="C1012" s="101"/>
    </row>
    <row r="1013" s="22" customFormat="1" ht="20" customHeight="1" spans="1:3">
      <c r="A1013" s="98">
        <v>2140308</v>
      </c>
      <c r="B1013" s="98" t="s">
        <v>1572</v>
      </c>
      <c r="C1013" s="101"/>
    </row>
    <row r="1014" s="22" customFormat="1" ht="20" customHeight="1" spans="1:3">
      <c r="A1014" s="98">
        <v>2140399</v>
      </c>
      <c r="B1014" s="98" t="s">
        <v>1573</v>
      </c>
      <c r="C1014" s="101"/>
    </row>
    <row r="1015" s="22" customFormat="1" ht="20" customHeight="1" spans="1:3">
      <c r="A1015" s="98">
        <v>21405</v>
      </c>
      <c r="B1015" s="129" t="s">
        <v>1574</v>
      </c>
      <c r="C1015" s="101">
        <f>SUM(C1016:C1021)</f>
        <v>0</v>
      </c>
    </row>
    <row r="1016" s="22" customFormat="1" ht="20" customHeight="1" spans="1:3">
      <c r="A1016" s="98">
        <v>2140501</v>
      </c>
      <c r="B1016" s="98" t="s">
        <v>818</v>
      </c>
      <c r="C1016" s="101"/>
    </row>
    <row r="1017" s="22" customFormat="1" ht="20" customHeight="1" spans="1:3">
      <c r="A1017" s="98">
        <v>2140502</v>
      </c>
      <c r="B1017" s="98" t="s">
        <v>819</v>
      </c>
      <c r="C1017" s="101"/>
    </row>
    <row r="1018" s="22" customFormat="1" ht="20" customHeight="1" spans="1:3">
      <c r="A1018" s="98">
        <v>2140503</v>
      </c>
      <c r="B1018" s="98" t="s">
        <v>820</v>
      </c>
      <c r="C1018" s="101"/>
    </row>
    <row r="1019" s="22" customFormat="1" ht="20" customHeight="1" spans="1:3">
      <c r="A1019" s="98">
        <v>2140504</v>
      </c>
      <c r="B1019" s="98" t="s">
        <v>1565</v>
      </c>
      <c r="C1019" s="101"/>
    </row>
    <row r="1020" s="22" customFormat="1" ht="20" customHeight="1" spans="1:3">
      <c r="A1020" s="98">
        <v>2140505</v>
      </c>
      <c r="B1020" s="98" t="s">
        <v>1575</v>
      </c>
      <c r="C1020" s="101"/>
    </row>
    <row r="1021" s="22" customFormat="1" ht="20" customHeight="1" spans="1:3">
      <c r="A1021" s="98">
        <v>2140599</v>
      </c>
      <c r="B1021" s="98" t="s">
        <v>1576</v>
      </c>
      <c r="C1021" s="101"/>
    </row>
    <row r="1022" s="22" customFormat="1" ht="20" customHeight="1" spans="1:3">
      <c r="A1022" s="98">
        <v>21499</v>
      </c>
      <c r="B1022" s="129" t="s">
        <v>1577</v>
      </c>
      <c r="C1022" s="101">
        <f>SUM(C1023:C1024)</f>
        <v>912</v>
      </c>
    </row>
    <row r="1023" s="22" customFormat="1" ht="20" customHeight="1" spans="1:3">
      <c r="A1023" s="98">
        <v>2149901</v>
      </c>
      <c r="B1023" s="98" t="s">
        <v>1578</v>
      </c>
      <c r="C1023" s="101">
        <v>168</v>
      </c>
    </row>
    <row r="1024" s="22" customFormat="1" ht="20" customHeight="1" spans="1:3">
      <c r="A1024" s="98">
        <v>2149999</v>
      </c>
      <c r="B1024" s="98" t="s">
        <v>1579</v>
      </c>
      <c r="C1024" s="101">
        <v>744</v>
      </c>
    </row>
    <row r="1025" s="22" customFormat="1" ht="20" customHeight="1" spans="1:3">
      <c r="A1025" s="98">
        <v>215</v>
      </c>
      <c r="B1025" s="129" t="s">
        <v>1580</v>
      </c>
      <c r="C1025" s="101">
        <f>SUM(C1026,C1036,C1052,C1057,C1068,C1075,C1083)</f>
        <v>1602</v>
      </c>
    </row>
    <row r="1026" s="22" customFormat="1" ht="20" customHeight="1" spans="1:3">
      <c r="A1026" s="98">
        <v>21501</v>
      </c>
      <c r="B1026" s="129" t="s">
        <v>1581</v>
      </c>
      <c r="C1026" s="101">
        <f>SUM(C1027:C1035)</f>
        <v>0</v>
      </c>
    </row>
    <row r="1027" s="22" customFormat="1" ht="20" customHeight="1" spans="1:3">
      <c r="A1027" s="98">
        <v>2150101</v>
      </c>
      <c r="B1027" s="98" t="s">
        <v>818</v>
      </c>
      <c r="C1027" s="101"/>
    </row>
    <row r="1028" s="22" customFormat="1" ht="20" customHeight="1" spans="1:3">
      <c r="A1028" s="98">
        <v>2150102</v>
      </c>
      <c r="B1028" s="98" t="s">
        <v>819</v>
      </c>
      <c r="C1028" s="101"/>
    </row>
    <row r="1029" s="22" customFormat="1" ht="20" customHeight="1" spans="1:3">
      <c r="A1029" s="98">
        <v>2150103</v>
      </c>
      <c r="B1029" s="98" t="s">
        <v>820</v>
      </c>
      <c r="C1029" s="101"/>
    </row>
    <row r="1030" s="22" customFormat="1" ht="20" customHeight="1" spans="1:3">
      <c r="A1030" s="98">
        <v>2150104</v>
      </c>
      <c r="B1030" s="98" t="s">
        <v>1582</v>
      </c>
      <c r="C1030" s="101"/>
    </row>
    <row r="1031" s="22" customFormat="1" ht="20" customHeight="1" spans="1:3">
      <c r="A1031" s="98">
        <v>2150105</v>
      </c>
      <c r="B1031" s="98" t="s">
        <v>1583</v>
      </c>
      <c r="C1031" s="101"/>
    </row>
    <row r="1032" s="22" customFormat="1" ht="20" customHeight="1" spans="1:3">
      <c r="A1032" s="98">
        <v>2150106</v>
      </c>
      <c r="B1032" s="98" t="s">
        <v>1584</v>
      </c>
      <c r="C1032" s="101"/>
    </row>
    <row r="1033" s="22" customFormat="1" ht="20" customHeight="1" spans="1:3">
      <c r="A1033" s="98">
        <v>2150107</v>
      </c>
      <c r="B1033" s="98" t="s">
        <v>1585</v>
      </c>
      <c r="C1033" s="101"/>
    </row>
    <row r="1034" s="22" customFormat="1" ht="20" customHeight="1" spans="1:3">
      <c r="A1034" s="98">
        <v>2150108</v>
      </c>
      <c r="B1034" s="98" t="s">
        <v>1586</v>
      </c>
      <c r="C1034" s="101"/>
    </row>
    <row r="1035" s="22" customFormat="1" ht="20" customHeight="1" spans="1:3">
      <c r="A1035" s="98">
        <v>2150199</v>
      </c>
      <c r="B1035" s="98" t="s">
        <v>1587</v>
      </c>
      <c r="C1035" s="101"/>
    </row>
    <row r="1036" s="22" customFormat="1" ht="20" customHeight="1" spans="1:3">
      <c r="A1036" s="98">
        <v>21502</v>
      </c>
      <c r="B1036" s="129" t="s">
        <v>1588</v>
      </c>
      <c r="C1036" s="101">
        <f>SUM(C1037:C1051)</f>
        <v>450</v>
      </c>
    </row>
    <row r="1037" s="22" customFormat="1" ht="20" customHeight="1" spans="1:3">
      <c r="A1037" s="98">
        <v>2150201</v>
      </c>
      <c r="B1037" s="98" t="s">
        <v>818</v>
      </c>
      <c r="C1037" s="101"/>
    </row>
    <row r="1038" s="22" customFormat="1" ht="20" customHeight="1" spans="1:3">
      <c r="A1038" s="98">
        <v>2150202</v>
      </c>
      <c r="B1038" s="98" t="s">
        <v>819</v>
      </c>
      <c r="C1038" s="101"/>
    </row>
    <row r="1039" s="22" customFormat="1" ht="20" customHeight="1" spans="1:3">
      <c r="A1039" s="98">
        <v>2150203</v>
      </c>
      <c r="B1039" s="98" t="s">
        <v>820</v>
      </c>
      <c r="C1039" s="101"/>
    </row>
    <row r="1040" s="22" customFormat="1" ht="20" customHeight="1" spans="1:3">
      <c r="A1040" s="98">
        <v>2150204</v>
      </c>
      <c r="B1040" s="98" t="s">
        <v>1589</v>
      </c>
      <c r="C1040" s="101"/>
    </row>
    <row r="1041" s="22" customFormat="1" ht="20" customHeight="1" spans="1:3">
      <c r="A1041" s="98">
        <v>2150205</v>
      </c>
      <c r="B1041" s="98" t="s">
        <v>1590</v>
      </c>
      <c r="C1041" s="101"/>
    </row>
    <row r="1042" s="22" customFormat="1" ht="20" customHeight="1" spans="1:3">
      <c r="A1042" s="98">
        <v>2150206</v>
      </c>
      <c r="B1042" s="98" t="s">
        <v>1591</v>
      </c>
      <c r="C1042" s="101"/>
    </row>
    <row r="1043" s="22" customFormat="1" ht="20" customHeight="1" spans="1:3">
      <c r="A1043" s="98">
        <v>2150207</v>
      </c>
      <c r="B1043" s="98" t="s">
        <v>1592</v>
      </c>
      <c r="C1043" s="101"/>
    </row>
    <row r="1044" s="22" customFormat="1" ht="20" customHeight="1" spans="1:3">
      <c r="A1044" s="98">
        <v>2150208</v>
      </c>
      <c r="B1044" s="98" t="s">
        <v>1593</v>
      </c>
      <c r="C1044" s="101"/>
    </row>
    <row r="1045" s="22" customFormat="1" ht="20" customHeight="1" spans="1:3">
      <c r="A1045" s="98">
        <v>2150209</v>
      </c>
      <c r="B1045" s="98" t="s">
        <v>1594</v>
      </c>
      <c r="C1045" s="101"/>
    </row>
    <row r="1046" s="22" customFormat="1" ht="20" customHeight="1" spans="1:3">
      <c r="A1046" s="98">
        <v>2150210</v>
      </c>
      <c r="B1046" s="98" t="s">
        <v>1595</v>
      </c>
      <c r="C1046" s="101"/>
    </row>
    <row r="1047" s="22" customFormat="1" ht="20" customHeight="1" spans="1:3">
      <c r="A1047" s="98">
        <v>2150212</v>
      </c>
      <c r="B1047" s="98" t="s">
        <v>1596</v>
      </c>
      <c r="C1047" s="101"/>
    </row>
    <row r="1048" s="22" customFormat="1" ht="20" customHeight="1" spans="1:3">
      <c r="A1048" s="98">
        <v>2150213</v>
      </c>
      <c r="B1048" s="98" t="s">
        <v>1597</v>
      </c>
      <c r="C1048" s="101"/>
    </row>
    <row r="1049" s="22" customFormat="1" ht="20" customHeight="1" spans="1:3">
      <c r="A1049" s="98">
        <v>2150214</v>
      </c>
      <c r="B1049" s="98" t="s">
        <v>1598</v>
      </c>
      <c r="C1049" s="101"/>
    </row>
    <row r="1050" s="22" customFormat="1" ht="20" customHeight="1" spans="1:3">
      <c r="A1050" s="98">
        <v>2150215</v>
      </c>
      <c r="B1050" s="98" t="s">
        <v>1599</v>
      </c>
      <c r="C1050" s="101"/>
    </row>
    <row r="1051" s="22" customFormat="1" ht="20" customHeight="1" spans="1:3">
      <c r="A1051" s="98">
        <v>2150299</v>
      </c>
      <c r="B1051" s="98" t="s">
        <v>1600</v>
      </c>
      <c r="C1051" s="101">
        <v>450</v>
      </c>
    </row>
    <row r="1052" s="22" customFormat="1" ht="20" customHeight="1" spans="1:3">
      <c r="A1052" s="98">
        <v>21503</v>
      </c>
      <c r="B1052" s="129" t="s">
        <v>1601</v>
      </c>
      <c r="C1052" s="101">
        <f>SUM(C1053:C1056)</f>
        <v>0</v>
      </c>
    </row>
    <row r="1053" s="22" customFormat="1" ht="20" customHeight="1" spans="1:3">
      <c r="A1053" s="98">
        <v>2150301</v>
      </c>
      <c r="B1053" s="98" t="s">
        <v>818</v>
      </c>
      <c r="C1053" s="101"/>
    </row>
    <row r="1054" s="22" customFormat="1" ht="20" customHeight="1" spans="1:3">
      <c r="A1054" s="98">
        <v>2150302</v>
      </c>
      <c r="B1054" s="98" t="s">
        <v>819</v>
      </c>
      <c r="C1054" s="101"/>
    </row>
    <row r="1055" s="22" customFormat="1" ht="20" customHeight="1" spans="1:3">
      <c r="A1055" s="98">
        <v>2150303</v>
      </c>
      <c r="B1055" s="98" t="s">
        <v>820</v>
      </c>
      <c r="C1055" s="101"/>
    </row>
    <row r="1056" s="22" customFormat="1" ht="20" customHeight="1" spans="1:3">
      <c r="A1056" s="98">
        <v>2150399</v>
      </c>
      <c r="B1056" s="98" t="s">
        <v>1602</v>
      </c>
      <c r="C1056" s="101"/>
    </row>
    <row r="1057" s="22" customFormat="1" ht="20" customHeight="1" spans="1:3">
      <c r="A1057" s="98">
        <v>21505</v>
      </c>
      <c r="B1057" s="129" t="s">
        <v>1603</v>
      </c>
      <c r="C1057" s="101">
        <f>SUM(C1058:C1067)</f>
        <v>734</v>
      </c>
    </row>
    <row r="1058" s="22" customFormat="1" ht="20" customHeight="1" spans="1:3">
      <c r="A1058" s="98">
        <v>2150501</v>
      </c>
      <c r="B1058" s="98" t="s">
        <v>818</v>
      </c>
      <c r="C1058" s="101">
        <v>1</v>
      </c>
    </row>
    <row r="1059" s="22" customFormat="1" ht="20" customHeight="1" spans="1:3">
      <c r="A1059" s="98">
        <v>2150502</v>
      </c>
      <c r="B1059" s="98" t="s">
        <v>819</v>
      </c>
      <c r="C1059" s="101">
        <v>118</v>
      </c>
    </row>
    <row r="1060" s="22" customFormat="1" ht="20" customHeight="1" spans="1:3">
      <c r="A1060" s="98">
        <v>2150503</v>
      </c>
      <c r="B1060" s="98" t="s">
        <v>820</v>
      </c>
      <c r="C1060" s="101"/>
    </row>
    <row r="1061" s="22" customFormat="1" ht="20" customHeight="1" spans="1:3">
      <c r="A1061" s="98">
        <v>2150505</v>
      </c>
      <c r="B1061" s="98" t="s">
        <v>1604</v>
      </c>
      <c r="C1061" s="101"/>
    </row>
    <row r="1062" s="22" customFormat="1" ht="20" customHeight="1" spans="1:3">
      <c r="A1062" s="98">
        <v>2150507</v>
      </c>
      <c r="B1062" s="98" t="s">
        <v>1605</v>
      </c>
      <c r="C1062" s="101"/>
    </row>
    <row r="1063" s="22" customFormat="1" ht="20" customHeight="1" spans="1:3">
      <c r="A1063" s="98">
        <v>2150508</v>
      </c>
      <c r="B1063" s="98" t="s">
        <v>1606</v>
      </c>
      <c r="C1063" s="101"/>
    </row>
    <row r="1064" s="22" customFormat="1" ht="20" customHeight="1" spans="1:3">
      <c r="A1064" s="98">
        <v>2150516</v>
      </c>
      <c r="B1064" s="98" t="s">
        <v>1607</v>
      </c>
      <c r="C1064" s="101"/>
    </row>
    <row r="1065" s="22" customFormat="1" ht="20" customHeight="1" spans="1:3">
      <c r="A1065" s="98">
        <v>2150517</v>
      </c>
      <c r="B1065" s="98" t="s">
        <v>1608</v>
      </c>
      <c r="C1065" s="101">
        <v>139</v>
      </c>
    </row>
    <row r="1066" s="22" customFormat="1" ht="20" customHeight="1" spans="1:3">
      <c r="A1066" s="98">
        <v>2150550</v>
      </c>
      <c r="B1066" s="98" t="s">
        <v>827</v>
      </c>
      <c r="C1066" s="101">
        <v>376</v>
      </c>
    </row>
    <row r="1067" s="22" customFormat="1" ht="20" customHeight="1" spans="1:3">
      <c r="A1067" s="98">
        <v>2150599</v>
      </c>
      <c r="B1067" s="98" t="s">
        <v>1609</v>
      </c>
      <c r="C1067" s="101">
        <v>100</v>
      </c>
    </row>
    <row r="1068" s="22" customFormat="1" ht="20" customHeight="1" spans="1:3">
      <c r="A1068" s="98">
        <v>21507</v>
      </c>
      <c r="B1068" s="129" t="s">
        <v>1610</v>
      </c>
      <c r="C1068" s="101">
        <f>SUM(C1069:C1074)</f>
        <v>0</v>
      </c>
    </row>
    <row r="1069" s="22" customFormat="1" ht="20" customHeight="1" spans="1:3">
      <c r="A1069" s="98">
        <v>2150701</v>
      </c>
      <c r="B1069" s="98" t="s">
        <v>818</v>
      </c>
      <c r="C1069" s="101"/>
    </row>
    <row r="1070" s="22" customFormat="1" ht="20" customHeight="1" spans="1:3">
      <c r="A1070" s="98">
        <v>2150702</v>
      </c>
      <c r="B1070" s="98" t="s">
        <v>819</v>
      </c>
      <c r="C1070" s="101"/>
    </row>
    <row r="1071" s="22" customFormat="1" ht="20" customHeight="1" spans="1:3">
      <c r="A1071" s="98">
        <v>2150703</v>
      </c>
      <c r="B1071" s="98" t="s">
        <v>820</v>
      </c>
      <c r="C1071" s="101"/>
    </row>
    <row r="1072" s="22" customFormat="1" ht="20" customHeight="1" spans="1:3">
      <c r="A1072" s="98">
        <v>2150704</v>
      </c>
      <c r="B1072" s="98" t="s">
        <v>1611</v>
      </c>
      <c r="C1072" s="101"/>
    </row>
    <row r="1073" s="22" customFormat="1" ht="20" customHeight="1" spans="1:3">
      <c r="A1073" s="98">
        <v>2150705</v>
      </c>
      <c r="B1073" s="98" t="s">
        <v>1612</v>
      </c>
      <c r="C1073" s="101"/>
    </row>
    <row r="1074" s="22" customFormat="1" ht="20" customHeight="1" spans="1:3">
      <c r="A1074" s="98">
        <v>2150799</v>
      </c>
      <c r="B1074" s="98" t="s">
        <v>1613</v>
      </c>
      <c r="C1074" s="101"/>
    </row>
    <row r="1075" s="22" customFormat="1" ht="20" customHeight="1" spans="1:3">
      <c r="A1075" s="98">
        <v>21508</v>
      </c>
      <c r="B1075" s="129" t="s">
        <v>1614</v>
      </c>
      <c r="C1075" s="101">
        <f>SUM(C1076:C1082)</f>
        <v>86</v>
      </c>
    </row>
    <row r="1076" s="22" customFormat="1" ht="20" customHeight="1" spans="1:3">
      <c r="A1076" s="98">
        <v>2150801</v>
      </c>
      <c r="B1076" s="98" t="s">
        <v>818</v>
      </c>
      <c r="C1076" s="101"/>
    </row>
    <row r="1077" s="22" customFormat="1" ht="20" customHeight="1" spans="1:3">
      <c r="A1077" s="98">
        <v>2150802</v>
      </c>
      <c r="B1077" s="98" t="s">
        <v>819</v>
      </c>
      <c r="C1077" s="101"/>
    </row>
    <row r="1078" s="22" customFormat="1" ht="20" customHeight="1" spans="1:3">
      <c r="A1078" s="98">
        <v>2150803</v>
      </c>
      <c r="B1078" s="98" t="s">
        <v>820</v>
      </c>
      <c r="C1078" s="101"/>
    </row>
    <row r="1079" s="22" customFormat="1" ht="20" customHeight="1" spans="1:3">
      <c r="A1079" s="98">
        <v>2150804</v>
      </c>
      <c r="B1079" s="98" t="s">
        <v>1615</v>
      </c>
      <c r="C1079" s="101"/>
    </row>
    <row r="1080" s="22" customFormat="1" ht="20" customHeight="1" spans="1:3">
      <c r="A1080" s="98">
        <v>2150805</v>
      </c>
      <c r="B1080" s="98" t="s">
        <v>1616</v>
      </c>
      <c r="C1080" s="101">
        <v>70</v>
      </c>
    </row>
    <row r="1081" s="22" customFormat="1" ht="20" customHeight="1" spans="1:3">
      <c r="A1081" s="98">
        <v>2150806</v>
      </c>
      <c r="B1081" s="98" t="s">
        <v>1617</v>
      </c>
      <c r="C1081" s="101"/>
    </row>
    <row r="1082" s="22" customFormat="1" ht="20" customHeight="1" spans="1:3">
      <c r="A1082" s="98">
        <v>2150899</v>
      </c>
      <c r="B1082" s="98" t="s">
        <v>1618</v>
      </c>
      <c r="C1082" s="101">
        <v>16</v>
      </c>
    </row>
    <row r="1083" s="22" customFormat="1" ht="20" customHeight="1" spans="1:3">
      <c r="A1083" s="98">
        <v>21599</v>
      </c>
      <c r="B1083" s="129" t="s">
        <v>1619</v>
      </c>
      <c r="C1083" s="101">
        <f>SUM(C1084:C1088)</f>
        <v>332</v>
      </c>
    </row>
    <row r="1084" s="22" customFormat="1" ht="20" customHeight="1" spans="1:3">
      <c r="A1084" s="98">
        <v>2159901</v>
      </c>
      <c r="B1084" s="98" t="s">
        <v>1620</v>
      </c>
      <c r="C1084" s="101"/>
    </row>
    <row r="1085" s="22" customFormat="1" ht="20" customHeight="1" spans="1:3">
      <c r="A1085" s="98">
        <v>2159904</v>
      </c>
      <c r="B1085" s="98" t="s">
        <v>1621</v>
      </c>
      <c r="C1085" s="101"/>
    </row>
    <row r="1086" s="22" customFormat="1" ht="20" customHeight="1" spans="1:3">
      <c r="A1086" s="98">
        <v>2159905</v>
      </c>
      <c r="B1086" s="98" t="s">
        <v>1622</v>
      </c>
      <c r="C1086" s="101"/>
    </row>
    <row r="1087" s="22" customFormat="1" ht="20" customHeight="1" spans="1:3">
      <c r="A1087" s="98">
        <v>2159906</v>
      </c>
      <c r="B1087" s="98" t="s">
        <v>1623</v>
      </c>
      <c r="C1087" s="101"/>
    </row>
    <row r="1088" s="22" customFormat="1" ht="20" customHeight="1" spans="1:3">
      <c r="A1088" s="98">
        <v>2159999</v>
      </c>
      <c r="B1088" s="98" t="s">
        <v>1624</v>
      </c>
      <c r="C1088" s="101">
        <v>332</v>
      </c>
    </row>
    <row r="1089" s="22" customFormat="1" ht="20" customHeight="1" spans="1:3">
      <c r="A1089" s="98">
        <v>216</v>
      </c>
      <c r="B1089" s="129" t="s">
        <v>1625</v>
      </c>
      <c r="C1089" s="101">
        <f>SUM(C1090,C1100,C1106)</f>
        <v>986</v>
      </c>
    </row>
    <row r="1090" s="22" customFormat="1" ht="20" customHeight="1" spans="1:3">
      <c r="A1090" s="98">
        <v>21602</v>
      </c>
      <c r="B1090" s="129" t="s">
        <v>1626</v>
      </c>
      <c r="C1090" s="101">
        <f>SUM(C1091:C1099)</f>
        <v>792</v>
      </c>
    </row>
    <row r="1091" s="22" customFormat="1" ht="20" customHeight="1" spans="1:3">
      <c r="A1091" s="98">
        <v>2160201</v>
      </c>
      <c r="B1091" s="98" t="s">
        <v>818</v>
      </c>
      <c r="C1091" s="101">
        <v>161</v>
      </c>
    </row>
    <row r="1092" s="22" customFormat="1" ht="20" customHeight="1" spans="1:3">
      <c r="A1092" s="98">
        <v>2160202</v>
      </c>
      <c r="B1092" s="98" t="s">
        <v>819</v>
      </c>
      <c r="C1092" s="101"/>
    </row>
    <row r="1093" s="22" customFormat="1" ht="20" customHeight="1" spans="1:3">
      <c r="A1093" s="98">
        <v>2160203</v>
      </c>
      <c r="B1093" s="98" t="s">
        <v>820</v>
      </c>
      <c r="C1093" s="101"/>
    </row>
    <row r="1094" s="22" customFormat="1" ht="20" customHeight="1" spans="1:3">
      <c r="A1094" s="98">
        <v>2160216</v>
      </c>
      <c r="B1094" s="98" t="s">
        <v>1627</v>
      </c>
      <c r="C1094" s="101"/>
    </row>
    <row r="1095" s="22" customFormat="1" ht="20" customHeight="1" spans="1:3">
      <c r="A1095" s="98">
        <v>2160217</v>
      </c>
      <c r="B1095" s="98" t="s">
        <v>1628</v>
      </c>
      <c r="C1095" s="101"/>
    </row>
    <row r="1096" s="22" customFormat="1" ht="20" customHeight="1" spans="1:3">
      <c r="A1096" s="98">
        <v>2160218</v>
      </c>
      <c r="B1096" s="98" t="s">
        <v>1629</v>
      </c>
      <c r="C1096" s="101"/>
    </row>
    <row r="1097" s="22" customFormat="1" ht="20" customHeight="1" spans="1:3">
      <c r="A1097" s="98">
        <v>2160219</v>
      </c>
      <c r="B1097" s="98" t="s">
        <v>1630</v>
      </c>
      <c r="C1097" s="101"/>
    </row>
    <row r="1098" s="22" customFormat="1" ht="20" customHeight="1" spans="1:3">
      <c r="A1098" s="98">
        <v>2160250</v>
      </c>
      <c r="B1098" s="98" t="s">
        <v>827</v>
      </c>
      <c r="C1098" s="101">
        <v>3</v>
      </c>
    </row>
    <row r="1099" s="22" customFormat="1" ht="20" customHeight="1" spans="1:3">
      <c r="A1099" s="98">
        <v>2160299</v>
      </c>
      <c r="B1099" s="98" t="s">
        <v>1631</v>
      </c>
      <c r="C1099" s="101">
        <v>628</v>
      </c>
    </row>
    <row r="1100" s="22" customFormat="1" ht="20" customHeight="1" spans="1:3">
      <c r="A1100" s="98">
        <v>21606</v>
      </c>
      <c r="B1100" s="129" t="s">
        <v>1632</v>
      </c>
      <c r="C1100" s="101">
        <f>SUM(C1101:C1105)</f>
        <v>7</v>
      </c>
    </row>
    <row r="1101" s="22" customFormat="1" ht="20" customHeight="1" spans="1:3">
      <c r="A1101" s="98">
        <v>2160601</v>
      </c>
      <c r="B1101" s="98" t="s">
        <v>818</v>
      </c>
      <c r="C1101" s="101"/>
    </row>
    <row r="1102" s="22" customFormat="1" ht="20" customHeight="1" spans="1:3">
      <c r="A1102" s="98">
        <v>2160602</v>
      </c>
      <c r="B1102" s="98" t="s">
        <v>819</v>
      </c>
      <c r="C1102" s="101"/>
    </row>
    <row r="1103" s="22" customFormat="1" ht="20" customHeight="1" spans="1:3">
      <c r="A1103" s="98">
        <v>2160603</v>
      </c>
      <c r="B1103" s="98" t="s">
        <v>820</v>
      </c>
      <c r="C1103" s="101"/>
    </row>
    <row r="1104" s="22" customFormat="1" ht="20" customHeight="1" spans="1:3">
      <c r="A1104" s="98">
        <v>2160607</v>
      </c>
      <c r="B1104" s="98" t="s">
        <v>1633</v>
      </c>
      <c r="C1104" s="101"/>
    </row>
    <row r="1105" s="22" customFormat="1" ht="20" customHeight="1" spans="1:3">
      <c r="A1105" s="98">
        <v>2160699</v>
      </c>
      <c r="B1105" s="98" t="s">
        <v>1634</v>
      </c>
      <c r="C1105" s="101">
        <v>7</v>
      </c>
    </row>
    <row r="1106" s="22" customFormat="1" ht="20" customHeight="1" spans="1:3">
      <c r="A1106" s="98">
        <v>21699</v>
      </c>
      <c r="B1106" s="129" t="s">
        <v>1635</v>
      </c>
      <c r="C1106" s="101">
        <f>SUM(C1107:C1108)</f>
        <v>187</v>
      </c>
    </row>
    <row r="1107" s="22" customFormat="1" ht="20" customHeight="1" spans="1:3">
      <c r="A1107" s="98">
        <v>2169901</v>
      </c>
      <c r="B1107" s="98" t="s">
        <v>1636</v>
      </c>
      <c r="C1107" s="101"/>
    </row>
    <row r="1108" s="22" customFormat="1" ht="20" customHeight="1" spans="1:3">
      <c r="A1108" s="98">
        <v>2169999</v>
      </c>
      <c r="B1108" s="98" t="s">
        <v>1637</v>
      </c>
      <c r="C1108" s="101">
        <v>187</v>
      </c>
    </row>
    <row r="1109" s="22" customFormat="1" ht="20" customHeight="1" spans="1:3">
      <c r="A1109" s="98">
        <v>217</v>
      </c>
      <c r="B1109" s="129" t="s">
        <v>1638</v>
      </c>
      <c r="C1109" s="101">
        <f>SUM(C1110,C1117,C1127,C1133,C1136)</f>
        <v>266</v>
      </c>
    </row>
    <row r="1110" s="22" customFormat="1" ht="20" customHeight="1" spans="1:3">
      <c r="A1110" s="98">
        <v>21701</v>
      </c>
      <c r="B1110" s="129" t="s">
        <v>1639</v>
      </c>
      <c r="C1110" s="101">
        <f>SUM(C1111:C1116)</f>
        <v>0</v>
      </c>
    </row>
    <row r="1111" s="22" customFormat="1" ht="20" customHeight="1" spans="1:3">
      <c r="A1111" s="98">
        <v>2170101</v>
      </c>
      <c r="B1111" s="98" t="s">
        <v>818</v>
      </c>
      <c r="C1111" s="101"/>
    </row>
    <row r="1112" s="22" customFormat="1" ht="20" customHeight="1" spans="1:3">
      <c r="A1112" s="98">
        <v>2170102</v>
      </c>
      <c r="B1112" s="98" t="s">
        <v>819</v>
      </c>
      <c r="C1112" s="101"/>
    </row>
    <row r="1113" s="22" customFormat="1" ht="20" customHeight="1" spans="1:3">
      <c r="A1113" s="98">
        <v>2170103</v>
      </c>
      <c r="B1113" s="98" t="s">
        <v>820</v>
      </c>
      <c r="C1113" s="101"/>
    </row>
    <row r="1114" s="22" customFormat="1" ht="20" customHeight="1" spans="1:3">
      <c r="A1114" s="98">
        <v>2170104</v>
      </c>
      <c r="B1114" s="98" t="s">
        <v>1640</v>
      </c>
      <c r="C1114" s="101"/>
    </row>
    <row r="1115" s="22" customFormat="1" ht="20" customHeight="1" spans="1:3">
      <c r="A1115" s="98">
        <v>2170150</v>
      </c>
      <c r="B1115" s="98" t="s">
        <v>827</v>
      </c>
      <c r="C1115" s="101"/>
    </row>
    <row r="1116" s="22" customFormat="1" ht="20" customHeight="1" spans="1:3">
      <c r="A1116" s="98">
        <v>2170199</v>
      </c>
      <c r="B1116" s="98" t="s">
        <v>1641</v>
      </c>
      <c r="C1116" s="101"/>
    </row>
    <row r="1117" s="22" customFormat="1" ht="20" customHeight="1" spans="1:3">
      <c r="A1117" s="98">
        <v>21702</v>
      </c>
      <c r="B1117" s="129" t="s">
        <v>1642</v>
      </c>
      <c r="C1117" s="101">
        <f>SUM(C1118:C1126)</f>
        <v>11</v>
      </c>
    </row>
    <row r="1118" s="22" customFormat="1" ht="20" customHeight="1" spans="1:3">
      <c r="A1118" s="98">
        <v>2170201</v>
      </c>
      <c r="B1118" s="98" t="s">
        <v>1643</v>
      </c>
      <c r="C1118" s="101"/>
    </row>
    <row r="1119" s="22" customFormat="1" ht="20" customHeight="1" spans="1:3">
      <c r="A1119" s="98">
        <v>2170202</v>
      </c>
      <c r="B1119" s="98" t="s">
        <v>1644</v>
      </c>
      <c r="C1119" s="101"/>
    </row>
    <row r="1120" s="22" customFormat="1" ht="20" customHeight="1" spans="1:3">
      <c r="A1120" s="98">
        <v>2170203</v>
      </c>
      <c r="B1120" s="98" t="s">
        <v>1645</v>
      </c>
      <c r="C1120" s="101"/>
    </row>
    <row r="1121" s="22" customFormat="1" ht="20" customHeight="1" spans="1:3">
      <c r="A1121" s="98">
        <v>2170204</v>
      </c>
      <c r="B1121" s="98" t="s">
        <v>1646</v>
      </c>
      <c r="C1121" s="101"/>
    </row>
    <row r="1122" s="22" customFormat="1" ht="20" customHeight="1" spans="1:3">
      <c r="A1122" s="98">
        <v>2170205</v>
      </c>
      <c r="B1122" s="98" t="s">
        <v>1647</v>
      </c>
      <c r="C1122" s="101"/>
    </row>
    <row r="1123" s="22" customFormat="1" ht="20" customHeight="1" spans="1:3">
      <c r="A1123" s="98">
        <v>2170206</v>
      </c>
      <c r="B1123" s="98" t="s">
        <v>1648</v>
      </c>
      <c r="C1123" s="101"/>
    </row>
    <row r="1124" s="22" customFormat="1" ht="20" customHeight="1" spans="1:3">
      <c r="A1124" s="98">
        <v>2170207</v>
      </c>
      <c r="B1124" s="98" t="s">
        <v>1649</v>
      </c>
      <c r="C1124" s="101"/>
    </row>
    <row r="1125" s="22" customFormat="1" ht="20" customHeight="1" spans="1:3">
      <c r="A1125" s="98">
        <v>2170208</v>
      </c>
      <c r="B1125" s="98" t="s">
        <v>1650</v>
      </c>
      <c r="C1125" s="101"/>
    </row>
    <row r="1126" s="22" customFormat="1" ht="20" customHeight="1" spans="1:3">
      <c r="A1126" s="98">
        <v>2170299</v>
      </c>
      <c r="B1126" s="98" t="s">
        <v>1651</v>
      </c>
      <c r="C1126" s="101">
        <v>11</v>
      </c>
    </row>
    <row r="1127" s="22" customFormat="1" ht="20" customHeight="1" spans="1:3">
      <c r="A1127" s="98">
        <v>21703</v>
      </c>
      <c r="B1127" s="129" t="s">
        <v>1652</v>
      </c>
      <c r="C1127" s="101">
        <f>SUM(C1128:C1132)</f>
        <v>55</v>
      </c>
    </row>
    <row r="1128" s="22" customFormat="1" ht="20" customHeight="1" spans="1:3">
      <c r="A1128" s="98">
        <v>2170301</v>
      </c>
      <c r="B1128" s="98" t="s">
        <v>1653</v>
      </c>
      <c r="C1128" s="101"/>
    </row>
    <row r="1129" s="22" customFormat="1" ht="20" customHeight="1" spans="1:3">
      <c r="A1129" s="98">
        <v>2170302</v>
      </c>
      <c r="B1129" s="98" t="s">
        <v>1654</v>
      </c>
      <c r="C1129" s="101"/>
    </row>
    <row r="1130" s="22" customFormat="1" ht="20" customHeight="1" spans="1:3">
      <c r="A1130" s="98">
        <v>2170303</v>
      </c>
      <c r="B1130" s="98" t="s">
        <v>1655</v>
      </c>
      <c r="C1130" s="101"/>
    </row>
    <row r="1131" s="22" customFormat="1" ht="20" customHeight="1" spans="1:3">
      <c r="A1131" s="98">
        <v>2170304</v>
      </c>
      <c r="B1131" s="98" t="s">
        <v>1656</v>
      </c>
      <c r="C1131" s="101"/>
    </row>
    <row r="1132" s="22" customFormat="1" ht="20" customHeight="1" spans="1:3">
      <c r="A1132" s="98">
        <v>2170399</v>
      </c>
      <c r="B1132" s="98" t="s">
        <v>1657</v>
      </c>
      <c r="C1132" s="101">
        <v>55</v>
      </c>
    </row>
    <row r="1133" s="22" customFormat="1" ht="20" customHeight="1" spans="1:3">
      <c r="A1133" s="98">
        <v>21704</v>
      </c>
      <c r="B1133" s="129" t="s">
        <v>1658</v>
      </c>
      <c r="C1133" s="101">
        <f>SUM(C1134:C1135)</f>
        <v>0</v>
      </c>
    </row>
    <row r="1134" s="22" customFormat="1" ht="20" customHeight="1" spans="1:3">
      <c r="A1134" s="98">
        <v>2170401</v>
      </c>
      <c r="B1134" s="98" t="s">
        <v>1659</v>
      </c>
      <c r="C1134" s="101"/>
    </row>
    <row r="1135" s="22" customFormat="1" ht="20" customHeight="1" spans="1:3">
      <c r="A1135" s="98">
        <v>2170499</v>
      </c>
      <c r="B1135" s="98" t="s">
        <v>1660</v>
      </c>
      <c r="C1135" s="101"/>
    </row>
    <row r="1136" s="22" customFormat="1" ht="20" customHeight="1" spans="1:3">
      <c r="A1136" s="98">
        <v>21799</v>
      </c>
      <c r="B1136" s="129" t="s">
        <v>1661</v>
      </c>
      <c r="C1136" s="101">
        <f>SUM(C1137:C1138)</f>
        <v>200</v>
      </c>
    </row>
    <row r="1137" s="22" customFormat="1" ht="20" customHeight="1" spans="1:3">
      <c r="A1137" s="98">
        <v>2179902</v>
      </c>
      <c r="B1137" s="98" t="s">
        <v>1662</v>
      </c>
      <c r="C1137" s="101"/>
    </row>
    <row r="1138" s="22" customFormat="1" ht="20" customHeight="1" spans="1:3">
      <c r="A1138" s="98">
        <v>2179999</v>
      </c>
      <c r="B1138" s="98" t="s">
        <v>1663</v>
      </c>
      <c r="C1138" s="101">
        <v>200</v>
      </c>
    </row>
    <row r="1139" s="22" customFormat="1" ht="20" customHeight="1" spans="1:3">
      <c r="A1139" s="98">
        <v>219</v>
      </c>
      <c r="B1139" s="129" t="s">
        <v>1664</v>
      </c>
      <c r="C1139" s="101">
        <f>SUM(C1140:C1148)</f>
        <v>0</v>
      </c>
    </row>
    <row r="1140" s="22" customFormat="1" ht="20" customHeight="1" spans="1:3">
      <c r="A1140" s="98">
        <v>21901</v>
      </c>
      <c r="B1140" s="129" t="s">
        <v>1665</v>
      </c>
      <c r="C1140" s="101"/>
    </row>
    <row r="1141" s="22" customFormat="1" ht="20" customHeight="1" spans="1:3">
      <c r="A1141" s="98">
        <v>21902</v>
      </c>
      <c r="B1141" s="129" t="s">
        <v>1666</v>
      </c>
      <c r="C1141" s="101"/>
    </row>
    <row r="1142" s="22" customFormat="1" ht="20" customHeight="1" spans="1:3">
      <c r="A1142" s="98">
        <v>21903</v>
      </c>
      <c r="B1142" s="129" t="s">
        <v>1667</v>
      </c>
      <c r="C1142" s="101"/>
    </row>
    <row r="1143" s="22" customFormat="1" ht="20" customHeight="1" spans="1:3">
      <c r="A1143" s="98">
        <v>21904</v>
      </c>
      <c r="B1143" s="129" t="s">
        <v>1668</v>
      </c>
      <c r="C1143" s="101"/>
    </row>
    <row r="1144" s="22" customFormat="1" ht="20" customHeight="1" spans="1:3">
      <c r="A1144" s="98">
        <v>21905</v>
      </c>
      <c r="B1144" s="129" t="s">
        <v>1669</v>
      </c>
      <c r="C1144" s="101"/>
    </row>
    <row r="1145" s="22" customFormat="1" ht="20" customHeight="1" spans="1:3">
      <c r="A1145" s="98">
        <v>21906</v>
      </c>
      <c r="B1145" s="129" t="s">
        <v>1450</v>
      </c>
      <c r="C1145" s="101"/>
    </row>
    <row r="1146" s="22" customFormat="1" ht="20" customHeight="1" spans="1:3">
      <c r="A1146" s="98">
        <v>21907</v>
      </c>
      <c r="B1146" s="129" t="s">
        <v>1670</v>
      </c>
      <c r="C1146" s="101"/>
    </row>
    <row r="1147" s="22" customFormat="1" ht="20" customHeight="1" spans="1:3">
      <c r="A1147" s="98">
        <v>21908</v>
      </c>
      <c r="B1147" s="129" t="s">
        <v>1671</v>
      </c>
      <c r="C1147" s="101"/>
    </row>
    <row r="1148" s="22" customFormat="1" ht="20" customHeight="1" spans="1:3">
      <c r="A1148" s="98">
        <v>21999</v>
      </c>
      <c r="B1148" s="129" t="s">
        <v>1672</v>
      </c>
      <c r="C1148" s="101"/>
    </row>
    <row r="1149" s="22" customFormat="1" ht="20" customHeight="1" spans="1:3">
      <c r="A1149" s="98">
        <v>220</v>
      </c>
      <c r="B1149" s="129" t="s">
        <v>1673</v>
      </c>
      <c r="C1149" s="101">
        <f>SUM(C1150,C1177,C1192)</f>
        <v>3832</v>
      </c>
    </row>
    <row r="1150" s="22" customFormat="1" ht="20" customHeight="1" spans="1:3">
      <c r="A1150" s="98">
        <v>22001</v>
      </c>
      <c r="B1150" s="129" t="s">
        <v>1674</v>
      </c>
      <c r="C1150" s="101">
        <f>SUM(C1151:C1176)</f>
        <v>3601</v>
      </c>
    </row>
    <row r="1151" s="22" customFormat="1" ht="20" customHeight="1" spans="1:3">
      <c r="A1151" s="98">
        <v>2200101</v>
      </c>
      <c r="B1151" s="98" t="s">
        <v>818</v>
      </c>
      <c r="C1151" s="101">
        <v>2148</v>
      </c>
    </row>
    <row r="1152" s="22" customFormat="1" ht="20" customHeight="1" spans="1:3">
      <c r="A1152" s="98">
        <v>2200102</v>
      </c>
      <c r="B1152" s="98" t="s">
        <v>819</v>
      </c>
      <c r="C1152" s="101">
        <v>138</v>
      </c>
    </row>
    <row r="1153" s="22" customFormat="1" ht="20" customHeight="1" spans="1:3">
      <c r="A1153" s="98">
        <v>2200103</v>
      </c>
      <c r="B1153" s="98" t="s">
        <v>820</v>
      </c>
      <c r="C1153" s="101"/>
    </row>
    <row r="1154" s="22" customFormat="1" ht="20" customHeight="1" spans="1:3">
      <c r="A1154" s="98">
        <v>2200104</v>
      </c>
      <c r="B1154" s="98" t="s">
        <v>1675</v>
      </c>
      <c r="C1154" s="101">
        <v>318</v>
      </c>
    </row>
    <row r="1155" s="22" customFormat="1" ht="20" customHeight="1" spans="1:3">
      <c r="A1155" s="98">
        <v>2200106</v>
      </c>
      <c r="B1155" s="98" t="s">
        <v>1676</v>
      </c>
      <c r="C1155" s="101">
        <v>336</v>
      </c>
    </row>
    <row r="1156" s="22" customFormat="1" ht="20" customHeight="1" spans="1:3">
      <c r="A1156" s="98">
        <v>2200107</v>
      </c>
      <c r="B1156" s="98" t="s">
        <v>1677</v>
      </c>
      <c r="C1156" s="101"/>
    </row>
    <row r="1157" s="22" customFormat="1" ht="20" customHeight="1" spans="1:3">
      <c r="A1157" s="98">
        <v>2200108</v>
      </c>
      <c r="B1157" s="98" t="s">
        <v>1678</v>
      </c>
      <c r="C1157" s="101">
        <v>34</v>
      </c>
    </row>
    <row r="1158" s="22" customFormat="1" ht="20" customHeight="1" spans="1:3">
      <c r="A1158" s="98">
        <v>2200109</v>
      </c>
      <c r="B1158" s="98" t="s">
        <v>1679</v>
      </c>
      <c r="C1158" s="101">
        <v>4</v>
      </c>
    </row>
    <row r="1159" s="22" customFormat="1" ht="20" customHeight="1" spans="1:3">
      <c r="A1159" s="98">
        <v>2200112</v>
      </c>
      <c r="B1159" s="98" t="s">
        <v>1680</v>
      </c>
      <c r="C1159" s="101"/>
    </row>
    <row r="1160" s="22" customFormat="1" ht="20" customHeight="1" spans="1:3">
      <c r="A1160" s="98">
        <v>2200113</v>
      </c>
      <c r="B1160" s="98" t="s">
        <v>1681</v>
      </c>
      <c r="C1160" s="101"/>
    </row>
    <row r="1161" s="22" customFormat="1" ht="20" customHeight="1" spans="1:3">
      <c r="A1161" s="98">
        <v>2200114</v>
      </c>
      <c r="B1161" s="98" t="s">
        <v>1682</v>
      </c>
      <c r="C1161" s="101">
        <v>123</v>
      </c>
    </row>
    <row r="1162" s="22" customFormat="1" ht="20" customHeight="1" spans="1:3">
      <c r="A1162" s="98">
        <v>2200115</v>
      </c>
      <c r="B1162" s="98" t="s">
        <v>1683</v>
      </c>
      <c r="C1162" s="101"/>
    </row>
    <row r="1163" s="22" customFormat="1" ht="20" customHeight="1" spans="1:3">
      <c r="A1163" s="98">
        <v>2200116</v>
      </c>
      <c r="B1163" s="98" t="s">
        <v>1684</v>
      </c>
      <c r="C1163" s="101"/>
    </row>
    <row r="1164" s="22" customFormat="1" ht="20" customHeight="1" spans="1:3">
      <c r="A1164" s="98">
        <v>2200119</v>
      </c>
      <c r="B1164" s="98" t="s">
        <v>1685</v>
      </c>
      <c r="C1164" s="101"/>
    </row>
    <row r="1165" s="22" customFormat="1" ht="20" customHeight="1" spans="1:3">
      <c r="A1165" s="98">
        <v>2200120</v>
      </c>
      <c r="B1165" s="98" t="s">
        <v>1686</v>
      </c>
      <c r="C1165" s="101"/>
    </row>
    <row r="1166" s="22" customFormat="1" ht="20" customHeight="1" spans="1:3">
      <c r="A1166" s="98">
        <v>2200121</v>
      </c>
      <c r="B1166" s="98" t="s">
        <v>1687</v>
      </c>
      <c r="C1166" s="101"/>
    </row>
    <row r="1167" s="22" customFormat="1" ht="20" customHeight="1" spans="1:3">
      <c r="A1167" s="98">
        <v>2200122</v>
      </c>
      <c r="B1167" s="98" t="s">
        <v>1688</v>
      </c>
      <c r="C1167" s="101"/>
    </row>
    <row r="1168" s="22" customFormat="1" ht="20" customHeight="1" spans="1:3">
      <c r="A1168" s="98">
        <v>2200123</v>
      </c>
      <c r="B1168" s="98" t="s">
        <v>1689</v>
      </c>
      <c r="C1168" s="101"/>
    </row>
    <row r="1169" s="22" customFormat="1" ht="20" customHeight="1" spans="1:3">
      <c r="A1169" s="98">
        <v>2200124</v>
      </c>
      <c r="B1169" s="98" t="s">
        <v>1690</v>
      </c>
      <c r="C1169" s="101"/>
    </row>
    <row r="1170" s="22" customFormat="1" ht="20" customHeight="1" spans="1:3">
      <c r="A1170" s="98">
        <v>2200125</v>
      </c>
      <c r="B1170" s="98" t="s">
        <v>1691</v>
      </c>
      <c r="C1170" s="101"/>
    </row>
    <row r="1171" s="22" customFormat="1" ht="20" customHeight="1" spans="1:3">
      <c r="A1171" s="98">
        <v>2200126</v>
      </c>
      <c r="B1171" s="98" t="s">
        <v>1692</v>
      </c>
      <c r="C1171" s="101"/>
    </row>
    <row r="1172" s="22" customFormat="1" ht="20" customHeight="1" spans="1:3">
      <c r="A1172" s="98">
        <v>2200127</v>
      </c>
      <c r="B1172" s="98" t="s">
        <v>1693</v>
      </c>
      <c r="C1172" s="101"/>
    </row>
    <row r="1173" s="22" customFormat="1" ht="20" customHeight="1" spans="1:3">
      <c r="A1173" s="98">
        <v>2200128</v>
      </c>
      <c r="B1173" s="98" t="s">
        <v>1694</v>
      </c>
      <c r="C1173" s="101"/>
    </row>
    <row r="1174" s="22" customFormat="1" ht="20" customHeight="1" spans="1:3">
      <c r="A1174" s="98">
        <v>2200129</v>
      </c>
      <c r="B1174" s="98" t="s">
        <v>1695</v>
      </c>
      <c r="C1174" s="101">
        <v>43</v>
      </c>
    </row>
    <row r="1175" s="22" customFormat="1" ht="20" customHeight="1" spans="1:3">
      <c r="A1175" s="98">
        <v>2200150</v>
      </c>
      <c r="B1175" s="98" t="s">
        <v>827</v>
      </c>
      <c r="C1175" s="101">
        <v>249</v>
      </c>
    </row>
    <row r="1176" s="22" customFormat="1" ht="20" customHeight="1" spans="1:3">
      <c r="A1176" s="98">
        <v>2200199</v>
      </c>
      <c r="B1176" s="98" t="s">
        <v>1696</v>
      </c>
      <c r="C1176" s="101">
        <v>208</v>
      </c>
    </row>
    <row r="1177" s="22" customFormat="1" ht="20" customHeight="1" spans="1:3">
      <c r="A1177" s="98">
        <v>22005</v>
      </c>
      <c r="B1177" s="129" t="s">
        <v>1697</v>
      </c>
      <c r="C1177" s="101">
        <f>SUM(C1178:C1191)</f>
        <v>231</v>
      </c>
    </row>
    <row r="1178" s="22" customFormat="1" ht="20" customHeight="1" spans="1:3">
      <c r="A1178" s="98">
        <v>2200501</v>
      </c>
      <c r="B1178" s="98" t="s">
        <v>818</v>
      </c>
      <c r="C1178" s="101">
        <v>39</v>
      </c>
    </row>
    <row r="1179" s="22" customFormat="1" ht="20" customHeight="1" spans="1:3">
      <c r="A1179" s="98">
        <v>2200502</v>
      </c>
      <c r="B1179" s="98" t="s">
        <v>819</v>
      </c>
      <c r="C1179" s="101"/>
    </row>
    <row r="1180" s="22" customFormat="1" ht="20" customHeight="1" spans="1:3">
      <c r="A1180" s="98">
        <v>2200503</v>
      </c>
      <c r="B1180" s="98" t="s">
        <v>820</v>
      </c>
      <c r="C1180" s="101"/>
    </row>
    <row r="1181" s="22" customFormat="1" ht="20" customHeight="1" spans="1:3">
      <c r="A1181" s="98">
        <v>2200504</v>
      </c>
      <c r="B1181" s="98" t="s">
        <v>1698</v>
      </c>
      <c r="C1181" s="101"/>
    </row>
    <row r="1182" s="22" customFormat="1" ht="20" customHeight="1" spans="1:3">
      <c r="A1182" s="98">
        <v>2200506</v>
      </c>
      <c r="B1182" s="98" t="s">
        <v>1699</v>
      </c>
      <c r="C1182" s="101"/>
    </row>
    <row r="1183" s="22" customFormat="1" ht="20" customHeight="1" spans="1:3">
      <c r="A1183" s="98">
        <v>2200507</v>
      </c>
      <c r="B1183" s="98" t="s">
        <v>1700</v>
      </c>
      <c r="C1183" s="101"/>
    </row>
    <row r="1184" s="22" customFormat="1" ht="20" customHeight="1" spans="1:3">
      <c r="A1184" s="98">
        <v>2200508</v>
      </c>
      <c r="B1184" s="98" t="s">
        <v>1701</v>
      </c>
      <c r="C1184" s="101"/>
    </row>
    <row r="1185" s="22" customFormat="1" ht="20" customHeight="1" spans="1:3">
      <c r="A1185" s="98">
        <v>2200509</v>
      </c>
      <c r="B1185" s="98" t="s">
        <v>1702</v>
      </c>
      <c r="C1185" s="101">
        <v>82</v>
      </c>
    </row>
    <row r="1186" s="22" customFormat="1" ht="20" customHeight="1" spans="1:3">
      <c r="A1186" s="98">
        <v>2200510</v>
      </c>
      <c r="B1186" s="98" t="s">
        <v>1703</v>
      </c>
      <c r="C1186" s="101">
        <v>14</v>
      </c>
    </row>
    <row r="1187" s="22" customFormat="1" ht="20" customHeight="1" spans="1:3">
      <c r="A1187" s="98">
        <v>2200511</v>
      </c>
      <c r="B1187" s="98" t="s">
        <v>1704</v>
      </c>
      <c r="C1187" s="101">
        <v>96</v>
      </c>
    </row>
    <row r="1188" s="22" customFormat="1" ht="20" customHeight="1" spans="1:3">
      <c r="A1188" s="98">
        <v>2200512</v>
      </c>
      <c r="B1188" s="98" t="s">
        <v>1705</v>
      </c>
      <c r="C1188" s="101"/>
    </row>
    <row r="1189" s="22" customFormat="1" ht="20" customHeight="1" spans="1:3">
      <c r="A1189" s="98">
        <v>2200513</v>
      </c>
      <c r="B1189" s="98" t="s">
        <v>1706</v>
      </c>
      <c r="C1189" s="101"/>
    </row>
    <row r="1190" s="22" customFormat="1" ht="20" customHeight="1" spans="1:3">
      <c r="A1190" s="98">
        <v>2200514</v>
      </c>
      <c r="B1190" s="98" t="s">
        <v>1707</v>
      </c>
      <c r="C1190" s="101"/>
    </row>
    <row r="1191" s="22" customFormat="1" ht="20" customHeight="1" spans="1:3">
      <c r="A1191" s="98">
        <v>2200599</v>
      </c>
      <c r="B1191" s="98" t="s">
        <v>1708</v>
      </c>
      <c r="C1191" s="101"/>
    </row>
    <row r="1192" s="22" customFormat="1" ht="20" customHeight="1" spans="1:3">
      <c r="A1192" s="98">
        <v>22099</v>
      </c>
      <c r="B1192" s="129" t="s">
        <v>1709</v>
      </c>
      <c r="C1192" s="101">
        <f>C1193</f>
        <v>0</v>
      </c>
    </row>
    <row r="1193" s="22" customFormat="1" ht="20" customHeight="1" spans="1:3">
      <c r="A1193" s="98">
        <v>2209999</v>
      </c>
      <c r="B1193" s="98" t="s">
        <v>1710</v>
      </c>
      <c r="C1193" s="101"/>
    </row>
    <row r="1194" s="22" customFormat="1" ht="20" customHeight="1" spans="1:3">
      <c r="A1194" s="98">
        <v>221</v>
      </c>
      <c r="B1194" s="129" t="s">
        <v>1711</v>
      </c>
      <c r="C1194" s="101">
        <f>SUM(C1195,C1207,C1211)</f>
        <v>6435</v>
      </c>
    </row>
    <row r="1195" s="22" customFormat="1" ht="20" customHeight="1" spans="1:3">
      <c r="A1195" s="98">
        <v>22101</v>
      </c>
      <c r="B1195" s="129" t="s">
        <v>1712</v>
      </c>
      <c r="C1195" s="101">
        <f>SUM(C1196:C1206)</f>
        <v>3438</v>
      </c>
    </row>
    <row r="1196" s="22" customFormat="1" ht="20" customHeight="1" spans="1:3">
      <c r="A1196" s="98">
        <v>2210101</v>
      </c>
      <c r="B1196" s="98" t="s">
        <v>1713</v>
      </c>
      <c r="C1196" s="101">
        <v>135</v>
      </c>
    </row>
    <row r="1197" s="22" customFormat="1" ht="20" customHeight="1" spans="1:3">
      <c r="A1197" s="98">
        <v>2210102</v>
      </c>
      <c r="B1197" s="98" t="s">
        <v>1714</v>
      </c>
      <c r="C1197" s="101"/>
    </row>
    <row r="1198" s="22" customFormat="1" ht="20" customHeight="1" spans="1:3">
      <c r="A1198" s="98">
        <v>2210103</v>
      </c>
      <c r="B1198" s="98" t="s">
        <v>1715</v>
      </c>
      <c r="C1198" s="101">
        <v>1264</v>
      </c>
    </row>
    <row r="1199" s="22" customFormat="1" ht="20" customHeight="1" spans="1:3">
      <c r="A1199" s="98">
        <v>2210104</v>
      </c>
      <c r="B1199" s="98" t="s">
        <v>1716</v>
      </c>
      <c r="C1199" s="101"/>
    </row>
    <row r="1200" s="22" customFormat="1" ht="20" customHeight="1" spans="1:3">
      <c r="A1200" s="98">
        <v>2210105</v>
      </c>
      <c r="B1200" s="98" t="s">
        <v>1717</v>
      </c>
      <c r="C1200" s="101">
        <v>137</v>
      </c>
    </row>
    <row r="1201" s="22" customFormat="1" ht="20" customHeight="1" spans="1:3">
      <c r="A1201" s="98">
        <v>2210106</v>
      </c>
      <c r="B1201" s="98" t="s">
        <v>1718</v>
      </c>
      <c r="C1201" s="101">
        <v>253</v>
      </c>
    </row>
    <row r="1202" s="22" customFormat="1" ht="20" customHeight="1" spans="1:3">
      <c r="A1202" s="98">
        <v>2210107</v>
      </c>
      <c r="B1202" s="98" t="s">
        <v>1719</v>
      </c>
      <c r="C1202" s="101"/>
    </row>
    <row r="1203" s="22" customFormat="1" ht="20" customHeight="1" spans="1:3">
      <c r="A1203" s="98">
        <v>2210108</v>
      </c>
      <c r="B1203" s="98" t="s">
        <v>1720</v>
      </c>
      <c r="C1203" s="101">
        <v>1352</v>
      </c>
    </row>
    <row r="1204" s="22" customFormat="1" ht="20" customHeight="1" spans="1:3">
      <c r="A1204" s="98">
        <v>2210109</v>
      </c>
      <c r="B1204" s="98" t="s">
        <v>1721</v>
      </c>
      <c r="C1204" s="101"/>
    </row>
    <row r="1205" s="22" customFormat="1" ht="20" customHeight="1" spans="1:3">
      <c r="A1205" s="98">
        <v>2210110</v>
      </c>
      <c r="B1205" s="98" t="s">
        <v>1722</v>
      </c>
      <c r="C1205" s="101">
        <v>121</v>
      </c>
    </row>
    <row r="1206" s="22" customFormat="1" ht="20" customHeight="1" spans="1:3">
      <c r="A1206" s="98">
        <v>2210199</v>
      </c>
      <c r="B1206" s="98" t="s">
        <v>1723</v>
      </c>
      <c r="C1206" s="101">
        <v>176</v>
      </c>
    </row>
    <row r="1207" s="22" customFormat="1" ht="20" customHeight="1" spans="1:3">
      <c r="A1207" s="98">
        <v>22102</v>
      </c>
      <c r="B1207" s="129" t="s">
        <v>1724</v>
      </c>
      <c r="C1207" s="101">
        <f>SUM(C1208:C1210)</f>
        <v>2997</v>
      </c>
    </row>
    <row r="1208" s="22" customFormat="1" ht="20" customHeight="1" spans="1:3">
      <c r="A1208" s="98">
        <v>2210201</v>
      </c>
      <c r="B1208" s="98" t="s">
        <v>1725</v>
      </c>
      <c r="C1208" s="101">
        <v>2997</v>
      </c>
    </row>
    <row r="1209" s="22" customFormat="1" ht="20" customHeight="1" spans="1:3">
      <c r="A1209" s="98">
        <v>2210202</v>
      </c>
      <c r="B1209" s="98" t="s">
        <v>1726</v>
      </c>
      <c r="C1209" s="101"/>
    </row>
    <row r="1210" s="22" customFormat="1" ht="20" customHeight="1" spans="1:3">
      <c r="A1210" s="98">
        <v>2210203</v>
      </c>
      <c r="B1210" s="98" t="s">
        <v>1727</v>
      </c>
      <c r="C1210" s="101"/>
    </row>
    <row r="1211" s="22" customFormat="1" ht="20" customHeight="1" spans="1:3">
      <c r="A1211" s="98">
        <v>22103</v>
      </c>
      <c r="B1211" s="129" t="s">
        <v>1728</v>
      </c>
      <c r="C1211" s="101">
        <f>SUM(C1212:C1214)</f>
        <v>0</v>
      </c>
    </row>
    <row r="1212" s="22" customFormat="1" ht="20" customHeight="1" spans="1:3">
      <c r="A1212" s="98">
        <v>2210301</v>
      </c>
      <c r="B1212" s="98" t="s">
        <v>1729</v>
      </c>
      <c r="C1212" s="101"/>
    </row>
    <row r="1213" s="22" customFormat="1" ht="20" customHeight="1" spans="1:3">
      <c r="A1213" s="98">
        <v>2210302</v>
      </c>
      <c r="B1213" s="98" t="s">
        <v>1730</v>
      </c>
      <c r="C1213" s="101"/>
    </row>
    <row r="1214" s="22" customFormat="1" ht="20" customHeight="1" spans="1:3">
      <c r="A1214" s="98">
        <v>2210399</v>
      </c>
      <c r="B1214" s="98" t="s">
        <v>1731</v>
      </c>
      <c r="C1214" s="101"/>
    </row>
    <row r="1215" s="22" customFormat="1" ht="20" customHeight="1" spans="1:3">
      <c r="A1215" s="98">
        <v>222</v>
      </c>
      <c r="B1215" s="129" t="s">
        <v>1732</v>
      </c>
      <c r="C1215" s="101">
        <f>SUM(C1216,C1234,C1241,C1247)</f>
        <v>583</v>
      </c>
    </row>
    <row r="1216" s="22" customFormat="1" ht="20" customHeight="1" spans="1:3">
      <c r="A1216" s="98">
        <v>22201</v>
      </c>
      <c r="B1216" s="129" t="s">
        <v>1733</v>
      </c>
      <c r="C1216" s="101">
        <f>SUM(C1217:C1233)</f>
        <v>525</v>
      </c>
    </row>
    <row r="1217" s="22" customFormat="1" ht="20" customHeight="1" spans="1:3">
      <c r="A1217" s="98">
        <v>2220101</v>
      </c>
      <c r="B1217" s="98" t="s">
        <v>818</v>
      </c>
      <c r="C1217" s="101"/>
    </row>
    <row r="1218" s="22" customFormat="1" ht="20" customHeight="1" spans="1:3">
      <c r="A1218" s="98">
        <v>2220102</v>
      </c>
      <c r="B1218" s="98" t="s">
        <v>819</v>
      </c>
      <c r="C1218" s="101">
        <v>5</v>
      </c>
    </row>
    <row r="1219" s="22" customFormat="1" ht="20" customHeight="1" spans="1:3">
      <c r="A1219" s="98">
        <v>2220103</v>
      </c>
      <c r="B1219" s="98" t="s">
        <v>820</v>
      </c>
      <c r="C1219" s="101"/>
    </row>
    <row r="1220" s="22" customFormat="1" ht="20" customHeight="1" spans="1:3">
      <c r="A1220" s="98">
        <v>2220104</v>
      </c>
      <c r="B1220" s="98" t="s">
        <v>1734</v>
      </c>
      <c r="C1220" s="101"/>
    </row>
    <row r="1221" s="22" customFormat="1" ht="20" customHeight="1" spans="1:3">
      <c r="A1221" s="98">
        <v>2220105</v>
      </c>
      <c r="B1221" s="98" t="s">
        <v>1735</v>
      </c>
      <c r="C1221" s="101"/>
    </row>
    <row r="1222" s="22" customFormat="1" ht="20" customHeight="1" spans="1:3">
      <c r="A1222" s="98">
        <v>2220106</v>
      </c>
      <c r="B1222" s="98" t="s">
        <v>1736</v>
      </c>
      <c r="C1222" s="101"/>
    </row>
    <row r="1223" s="22" customFormat="1" ht="20" customHeight="1" spans="1:3">
      <c r="A1223" s="98">
        <v>2220107</v>
      </c>
      <c r="B1223" s="98" t="s">
        <v>1737</v>
      </c>
      <c r="C1223" s="101"/>
    </row>
    <row r="1224" s="22" customFormat="1" ht="20" customHeight="1" spans="1:3">
      <c r="A1224" s="98">
        <v>2220112</v>
      </c>
      <c r="B1224" s="98" t="s">
        <v>1738</v>
      </c>
      <c r="C1224" s="101"/>
    </row>
    <row r="1225" s="22" customFormat="1" ht="20" customHeight="1" spans="1:3">
      <c r="A1225" s="98">
        <v>2220113</v>
      </c>
      <c r="B1225" s="98" t="s">
        <v>1739</v>
      </c>
      <c r="C1225" s="101"/>
    </row>
    <row r="1226" s="22" customFormat="1" ht="20" customHeight="1" spans="1:3">
      <c r="A1226" s="98">
        <v>2220114</v>
      </c>
      <c r="B1226" s="98" t="s">
        <v>1740</v>
      </c>
      <c r="C1226" s="101"/>
    </row>
    <row r="1227" s="22" customFormat="1" ht="20" customHeight="1" spans="1:3">
      <c r="A1227" s="98">
        <v>2220115</v>
      </c>
      <c r="B1227" s="98" t="s">
        <v>1741</v>
      </c>
      <c r="C1227" s="101"/>
    </row>
    <row r="1228" s="22" customFormat="1" ht="20" customHeight="1" spans="1:3">
      <c r="A1228" s="98">
        <v>2220118</v>
      </c>
      <c r="B1228" s="98" t="s">
        <v>1742</v>
      </c>
      <c r="C1228" s="101"/>
    </row>
    <row r="1229" s="22" customFormat="1" ht="20" customHeight="1" spans="1:3">
      <c r="A1229" s="98">
        <v>2220119</v>
      </c>
      <c r="B1229" s="98" t="s">
        <v>1743</v>
      </c>
      <c r="C1229" s="101"/>
    </row>
    <row r="1230" s="22" customFormat="1" ht="20" customHeight="1" spans="1:3">
      <c r="A1230" s="98">
        <v>2220120</v>
      </c>
      <c r="B1230" s="98" t="s">
        <v>1744</v>
      </c>
      <c r="C1230" s="101"/>
    </row>
    <row r="1231" s="22" customFormat="1" ht="20" customHeight="1" spans="1:3">
      <c r="A1231" s="98">
        <v>2220121</v>
      </c>
      <c r="B1231" s="98" t="s">
        <v>1745</v>
      </c>
      <c r="C1231" s="101">
        <v>110</v>
      </c>
    </row>
    <row r="1232" s="22" customFormat="1" ht="20" customHeight="1" spans="1:3">
      <c r="A1232" s="98">
        <v>2220150</v>
      </c>
      <c r="B1232" s="98" t="s">
        <v>827</v>
      </c>
      <c r="C1232" s="101"/>
    </row>
    <row r="1233" s="22" customFormat="1" ht="20" customHeight="1" spans="1:3">
      <c r="A1233" s="98">
        <v>2220199</v>
      </c>
      <c r="B1233" s="98" t="s">
        <v>1746</v>
      </c>
      <c r="C1233" s="101">
        <v>410</v>
      </c>
    </row>
    <row r="1234" s="22" customFormat="1" ht="20" customHeight="1" spans="1:3">
      <c r="A1234" s="98">
        <v>22203</v>
      </c>
      <c r="B1234" s="129" t="s">
        <v>1747</v>
      </c>
      <c r="C1234" s="101">
        <f>SUM(C1235:C1240)</f>
        <v>0</v>
      </c>
    </row>
    <row r="1235" s="22" customFormat="1" ht="20" customHeight="1" spans="1:3">
      <c r="A1235" s="98">
        <v>2220301</v>
      </c>
      <c r="B1235" s="98" t="s">
        <v>1748</v>
      </c>
      <c r="C1235" s="101"/>
    </row>
    <row r="1236" s="22" customFormat="1" ht="20" customHeight="1" spans="1:3">
      <c r="A1236" s="98">
        <v>2220303</v>
      </c>
      <c r="B1236" s="98" t="s">
        <v>1749</v>
      </c>
      <c r="C1236" s="101"/>
    </row>
    <row r="1237" s="22" customFormat="1" ht="20" customHeight="1" spans="1:3">
      <c r="A1237" s="98">
        <v>2220304</v>
      </c>
      <c r="B1237" s="98" t="s">
        <v>1750</v>
      </c>
      <c r="C1237" s="101"/>
    </row>
    <row r="1238" s="22" customFormat="1" ht="20" customHeight="1" spans="1:3">
      <c r="A1238" s="98">
        <v>2220305</v>
      </c>
      <c r="B1238" s="98" t="s">
        <v>1751</v>
      </c>
      <c r="C1238" s="101"/>
    </row>
    <row r="1239" s="22" customFormat="1" ht="20" customHeight="1" spans="1:3">
      <c r="A1239" s="98">
        <v>2220306</v>
      </c>
      <c r="B1239" s="98" t="s">
        <v>1752</v>
      </c>
      <c r="C1239" s="101"/>
    </row>
    <row r="1240" s="22" customFormat="1" ht="20" customHeight="1" spans="1:3">
      <c r="A1240" s="98">
        <v>2220399</v>
      </c>
      <c r="B1240" s="98" t="s">
        <v>1753</v>
      </c>
      <c r="C1240" s="101"/>
    </row>
    <row r="1241" s="22" customFormat="1" ht="20" customHeight="1" spans="1:3">
      <c r="A1241" s="98">
        <v>22204</v>
      </c>
      <c r="B1241" s="129" t="s">
        <v>1754</v>
      </c>
      <c r="C1241" s="101">
        <f>SUM(C1242:C1246)</f>
        <v>58</v>
      </c>
    </row>
    <row r="1242" s="22" customFormat="1" ht="20" customHeight="1" spans="1:3">
      <c r="A1242" s="98">
        <v>2220401</v>
      </c>
      <c r="B1242" s="98" t="s">
        <v>1755</v>
      </c>
      <c r="C1242" s="101">
        <v>58</v>
      </c>
    </row>
    <row r="1243" s="22" customFormat="1" ht="20" customHeight="1" spans="1:3">
      <c r="A1243" s="98">
        <v>2220402</v>
      </c>
      <c r="B1243" s="98" t="s">
        <v>1756</v>
      </c>
      <c r="C1243" s="101"/>
    </row>
    <row r="1244" s="22" customFormat="1" ht="20" customHeight="1" spans="1:3">
      <c r="A1244" s="98">
        <v>2220403</v>
      </c>
      <c r="B1244" s="98" t="s">
        <v>1757</v>
      </c>
      <c r="C1244" s="101"/>
    </row>
    <row r="1245" s="22" customFormat="1" ht="20" customHeight="1" spans="1:3">
      <c r="A1245" s="98">
        <v>2220404</v>
      </c>
      <c r="B1245" s="98" t="s">
        <v>1758</v>
      </c>
      <c r="C1245" s="101"/>
    </row>
    <row r="1246" s="22" customFormat="1" ht="20" customHeight="1" spans="1:3">
      <c r="A1246" s="98">
        <v>2220499</v>
      </c>
      <c r="B1246" s="98" t="s">
        <v>1759</v>
      </c>
      <c r="C1246" s="101"/>
    </row>
    <row r="1247" s="22" customFormat="1" ht="20" customHeight="1" spans="1:3">
      <c r="A1247" s="98">
        <v>22205</v>
      </c>
      <c r="B1247" s="129" t="s">
        <v>1760</v>
      </c>
      <c r="C1247" s="101">
        <f>SUM(C1248:C1259)</f>
        <v>0</v>
      </c>
    </row>
    <row r="1248" s="22" customFormat="1" ht="20" customHeight="1" spans="1:3">
      <c r="A1248" s="98">
        <v>2220501</v>
      </c>
      <c r="B1248" s="98" t="s">
        <v>1761</v>
      </c>
      <c r="C1248" s="101"/>
    </row>
    <row r="1249" s="22" customFormat="1" ht="20" customHeight="1" spans="1:3">
      <c r="A1249" s="98">
        <v>2220502</v>
      </c>
      <c r="B1249" s="98" t="s">
        <v>1762</v>
      </c>
      <c r="C1249" s="101"/>
    </row>
    <row r="1250" s="22" customFormat="1" ht="20" customHeight="1" spans="1:3">
      <c r="A1250" s="98">
        <v>2220503</v>
      </c>
      <c r="B1250" s="98" t="s">
        <v>1763</v>
      </c>
      <c r="C1250" s="101"/>
    </row>
    <row r="1251" s="22" customFormat="1" ht="20" customHeight="1" spans="1:3">
      <c r="A1251" s="98">
        <v>2220504</v>
      </c>
      <c r="B1251" s="98" t="s">
        <v>1764</v>
      </c>
      <c r="C1251" s="101"/>
    </row>
    <row r="1252" s="22" customFormat="1" ht="20" customHeight="1" spans="1:3">
      <c r="A1252" s="98">
        <v>2220505</v>
      </c>
      <c r="B1252" s="98" t="s">
        <v>1765</v>
      </c>
      <c r="C1252" s="101"/>
    </row>
    <row r="1253" s="22" customFormat="1" ht="20" customHeight="1" spans="1:3">
      <c r="A1253" s="98">
        <v>2220506</v>
      </c>
      <c r="B1253" s="98" t="s">
        <v>1766</v>
      </c>
      <c r="C1253" s="101"/>
    </row>
    <row r="1254" s="22" customFormat="1" ht="20" customHeight="1" spans="1:3">
      <c r="A1254" s="98">
        <v>2220507</v>
      </c>
      <c r="B1254" s="98" t="s">
        <v>1767</v>
      </c>
      <c r="C1254" s="101"/>
    </row>
    <row r="1255" s="22" customFormat="1" ht="20" customHeight="1" spans="1:3">
      <c r="A1255" s="98">
        <v>2220508</v>
      </c>
      <c r="B1255" s="98" t="s">
        <v>1768</v>
      </c>
      <c r="C1255" s="101"/>
    </row>
    <row r="1256" s="22" customFormat="1" ht="20" customHeight="1" spans="1:3">
      <c r="A1256" s="98">
        <v>2220509</v>
      </c>
      <c r="B1256" s="98" t="s">
        <v>1769</v>
      </c>
      <c r="C1256" s="101"/>
    </row>
    <row r="1257" s="22" customFormat="1" ht="20" customHeight="1" spans="1:3">
      <c r="A1257" s="98">
        <v>2220510</v>
      </c>
      <c r="B1257" s="98" t="s">
        <v>1770</v>
      </c>
      <c r="C1257" s="101"/>
    </row>
    <row r="1258" s="22" customFormat="1" ht="20" customHeight="1" spans="1:3">
      <c r="A1258" s="98">
        <v>2220511</v>
      </c>
      <c r="B1258" s="98" t="s">
        <v>1771</v>
      </c>
      <c r="C1258" s="101"/>
    </row>
    <row r="1259" s="22" customFormat="1" ht="20" customHeight="1" spans="1:3">
      <c r="A1259" s="98">
        <v>2220599</v>
      </c>
      <c r="B1259" s="98" t="s">
        <v>1772</v>
      </c>
      <c r="C1259" s="101"/>
    </row>
    <row r="1260" s="22" customFormat="1" ht="20" customHeight="1" spans="1:3">
      <c r="A1260" s="98">
        <v>224</v>
      </c>
      <c r="B1260" s="129" t="s">
        <v>1773</v>
      </c>
      <c r="C1260" s="101">
        <f>SUM(C1261,C1272,C1279,C1287,C1300,C1304,C1308)</f>
        <v>3406</v>
      </c>
    </row>
    <row r="1261" s="22" customFormat="1" ht="20" customHeight="1" spans="1:3">
      <c r="A1261" s="98">
        <v>22401</v>
      </c>
      <c r="B1261" s="129" t="s">
        <v>1774</v>
      </c>
      <c r="C1261" s="101">
        <f>SUM(C1262:C1271)</f>
        <v>1545</v>
      </c>
    </row>
    <row r="1262" s="22" customFormat="1" ht="20" customHeight="1" spans="1:3">
      <c r="A1262" s="98">
        <v>2240101</v>
      </c>
      <c r="B1262" s="98" t="s">
        <v>818</v>
      </c>
      <c r="C1262" s="101">
        <v>436</v>
      </c>
    </row>
    <row r="1263" s="22" customFormat="1" ht="20" customHeight="1" spans="1:3">
      <c r="A1263" s="98">
        <v>2240102</v>
      </c>
      <c r="B1263" s="98" t="s">
        <v>819</v>
      </c>
      <c r="C1263" s="101"/>
    </row>
    <row r="1264" s="22" customFormat="1" ht="20" customHeight="1" spans="1:3">
      <c r="A1264" s="98">
        <v>2240103</v>
      </c>
      <c r="B1264" s="98" t="s">
        <v>820</v>
      </c>
      <c r="C1264" s="101"/>
    </row>
    <row r="1265" s="22" customFormat="1" ht="20" customHeight="1" spans="1:3">
      <c r="A1265" s="98">
        <v>2240104</v>
      </c>
      <c r="B1265" s="98" t="s">
        <v>1775</v>
      </c>
      <c r="C1265" s="101">
        <v>8</v>
      </c>
    </row>
    <row r="1266" s="22" customFormat="1" ht="20" customHeight="1" spans="1:3">
      <c r="A1266" s="98">
        <v>2240105</v>
      </c>
      <c r="B1266" s="98" t="s">
        <v>1776</v>
      </c>
      <c r="C1266" s="101"/>
    </row>
    <row r="1267" s="22" customFormat="1" ht="20" customHeight="1" spans="1:3">
      <c r="A1267" s="98">
        <v>2240106</v>
      </c>
      <c r="B1267" s="98" t="s">
        <v>1777</v>
      </c>
      <c r="C1267" s="101">
        <v>21</v>
      </c>
    </row>
    <row r="1268" s="22" customFormat="1" ht="20" customHeight="1" spans="1:3">
      <c r="A1268" s="98">
        <v>2240108</v>
      </c>
      <c r="B1268" s="98" t="s">
        <v>1778</v>
      </c>
      <c r="C1268" s="101">
        <v>363</v>
      </c>
    </row>
    <row r="1269" s="22" customFormat="1" ht="20" customHeight="1" spans="1:3">
      <c r="A1269" s="98">
        <v>2240109</v>
      </c>
      <c r="B1269" s="98" t="s">
        <v>1779</v>
      </c>
      <c r="C1269" s="101">
        <v>5</v>
      </c>
    </row>
    <row r="1270" s="22" customFormat="1" ht="20" customHeight="1" spans="1:3">
      <c r="A1270" s="98">
        <v>2240150</v>
      </c>
      <c r="B1270" s="98" t="s">
        <v>827</v>
      </c>
      <c r="C1270" s="101"/>
    </row>
    <row r="1271" s="22" customFormat="1" ht="20" customHeight="1" spans="1:3">
      <c r="A1271" s="98">
        <v>2240199</v>
      </c>
      <c r="B1271" s="98" t="s">
        <v>1780</v>
      </c>
      <c r="C1271" s="101">
        <v>712</v>
      </c>
    </row>
    <row r="1272" s="22" customFormat="1" ht="20" customHeight="1" spans="1:3">
      <c r="A1272" s="98">
        <v>22402</v>
      </c>
      <c r="B1272" s="129" t="s">
        <v>1781</v>
      </c>
      <c r="C1272" s="101">
        <f>SUM(C1273:C1278)</f>
        <v>502</v>
      </c>
    </row>
    <row r="1273" s="22" customFormat="1" ht="20" customHeight="1" spans="1:3">
      <c r="A1273" s="98">
        <v>2240201</v>
      </c>
      <c r="B1273" s="98" t="s">
        <v>818</v>
      </c>
      <c r="C1273" s="101"/>
    </row>
    <row r="1274" s="22" customFormat="1" ht="20" customHeight="1" spans="1:3">
      <c r="A1274" s="98">
        <v>2240202</v>
      </c>
      <c r="B1274" s="98" t="s">
        <v>819</v>
      </c>
      <c r="C1274" s="101"/>
    </row>
    <row r="1275" s="22" customFormat="1" ht="20" customHeight="1" spans="1:3">
      <c r="A1275" s="98">
        <v>2240203</v>
      </c>
      <c r="B1275" s="98" t="s">
        <v>820</v>
      </c>
      <c r="C1275" s="101"/>
    </row>
    <row r="1276" s="22" customFormat="1" ht="20" customHeight="1" spans="1:3">
      <c r="A1276" s="98">
        <v>2240204</v>
      </c>
      <c r="B1276" s="98" t="s">
        <v>1782</v>
      </c>
      <c r="C1276" s="101">
        <v>502</v>
      </c>
    </row>
    <row r="1277" s="22" customFormat="1" ht="20" customHeight="1" spans="1:3">
      <c r="A1277" s="98">
        <v>2240250</v>
      </c>
      <c r="B1277" s="98" t="s">
        <v>827</v>
      </c>
      <c r="C1277" s="101"/>
    </row>
    <row r="1278" s="22" customFormat="1" ht="20" customHeight="1" spans="1:3">
      <c r="A1278" s="98">
        <v>2240299</v>
      </c>
      <c r="B1278" s="98" t="s">
        <v>1783</v>
      </c>
      <c r="C1278" s="101"/>
    </row>
    <row r="1279" s="22" customFormat="1" ht="20" customHeight="1" spans="1:3">
      <c r="A1279" s="98">
        <v>22404</v>
      </c>
      <c r="B1279" s="129" t="s">
        <v>1784</v>
      </c>
      <c r="C1279" s="101">
        <f>SUM(C1280:C1286)</f>
        <v>0</v>
      </c>
    </row>
    <row r="1280" s="22" customFormat="1" ht="20" customHeight="1" spans="1:3">
      <c r="A1280" s="98">
        <v>2240401</v>
      </c>
      <c r="B1280" s="98" t="s">
        <v>818</v>
      </c>
      <c r="C1280" s="101"/>
    </row>
    <row r="1281" s="22" customFormat="1" ht="20" customHeight="1" spans="1:3">
      <c r="A1281" s="98">
        <v>2240402</v>
      </c>
      <c r="B1281" s="98" t="s">
        <v>819</v>
      </c>
      <c r="C1281" s="101"/>
    </row>
    <row r="1282" s="22" customFormat="1" ht="20" customHeight="1" spans="1:3">
      <c r="A1282" s="98">
        <v>2240403</v>
      </c>
      <c r="B1282" s="98" t="s">
        <v>820</v>
      </c>
      <c r="C1282" s="101"/>
    </row>
    <row r="1283" s="22" customFormat="1" ht="20" customHeight="1" spans="1:3">
      <c r="A1283" s="98">
        <v>2240404</v>
      </c>
      <c r="B1283" s="98" t="s">
        <v>1785</v>
      </c>
      <c r="C1283" s="101"/>
    </row>
    <row r="1284" s="22" customFormat="1" ht="20" customHeight="1" spans="1:3">
      <c r="A1284" s="98">
        <v>2240405</v>
      </c>
      <c r="B1284" s="98" t="s">
        <v>1786</v>
      </c>
      <c r="C1284" s="101"/>
    </row>
    <row r="1285" s="22" customFormat="1" ht="20" customHeight="1" spans="1:3">
      <c r="A1285" s="98">
        <v>2240450</v>
      </c>
      <c r="B1285" s="98" t="s">
        <v>827</v>
      </c>
      <c r="C1285" s="101"/>
    </row>
    <row r="1286" s="22" customFormat="1" ht="20" customHeight="1" spans="1:3">
      <c r="A1286" s="98">
        <v>2240499</v>
      </c>
      <c r="B1286" s="98" t="s">
        <v>1787</v>
      </c>
      <c r="C1286" s="101"/>
    </row>
    <row r="1287" s="22" customFormat="1" ht="20" customHeight="1" spans="1:3">
      <c r="A1287" s="98">
        <v>22405</v>
      </c>
      <c r="B1287" s="129" t="s">
        <v>1788</v>
      </c>
      <c r="C1287" s="101">
        <f>SUM(C1288:C1299)</f>
        <v>0</v>
      </c>
    </row>
    <row r="1288" s="22" customFormat="1" ht="20" customHeight="1" spans="1:3">
      <c r="A1288" s="98">
        <v>2240501</v>
      </c>
      <c r="B1288" s="98" t="s">
        <v>818</v>
      </c>
      <c r="C1288" s="101"/>
    </row>
    <row r="1289" s="22" customFormat="1" ht="20" customHeight="1" spans="1:3">
      <c r="A1289" s="98">
        <v>2240502</v>
      </c>
      <c r="B1289" s="98" t="s">
        <v>819</v>
      </c>
      <c r="C1289" s="101"/>
    </row>
    <row r="1290" s="22" customFormat="1" ht="20" customHeight="1" spans="1:3">
      <c r="A1290" s="98">
        <v>2240503</v>
      </c>
      <c r="B1290" s="98" t="s">
        <v>820</v>
      </c>
      <c r="C1290" s="101"/>
    </row>
    <row r="1291" s="22" customFormat="1" ht="20" customHeight="1" spans="1:3">
      <c r="A1291" s="98">
        <v>2240504</v>
      </c>
      <c r="B1291" s="98" t="s">
        <v>1789</v>
      </c>
      <c r="C1291" s="101"/>
    </row>
    <row r="1292" s="22" customFormat="1" ht="20" customHeight="1" spans="1:3">
      <c r="A1292" s="98">
        <v>2240505</v>
      </c>
      <c r="B1292" s="98" t="s">
        <v>1790</v>
      </c>
      <c r="C1292" s="101"/>
    </row>
    <row r="1293" s="22" customFormat="1" ht="20" customHeight="1" spans="1:3">
      <c r="A1293" s="98">
        <v>2240506</v>
      </c>
      <c r="B1293" s="98" t="s">
        <v>1791</v>
      </c>
      <c r="C1293" s="101"/>
    </row>
    <row r="1294" s="22" customFormat="1" ht="20" customHeight="1" spans="1:3">
      <c r="A1294" s="98">
        <v>2240507</v>
      </c>
      <c r="B1294" s="98" t="s">
        <v>1792</v>
      </c>
      <c r="C1294" s="101"/>
    </row>
    <row r="1295" s="22" customFormat="1" ht="20" customHeight="1" spans="1:3">
      <c r="A1295" s="98">
        <v>2240508</v>
      </c>
      <c r="B1295" s="98" t="s">
        <v>1793</v>
      </c>
      <c r="C1295" s="101"/>
    </row>
    <row r="1296" s="22" customFormat="1" ht="20" customHeight="1" spans="1:3">
      <c r="A1296" s="98">
        <v>2240509</v>
      </c>
      <c r="B1296" s="98" t="s">
        <v>1794</v>
      </c>
      <c r="C1296" s="101"/>
    </row>
    <row r="1297" s="22" customFormat="1" ht="20" customHeight="1" spans="1:3">
      <c r="A1297" s="98">
        <v>2240510</v>
      </c>
      <c r="B1297" s="98" t="s">
        <v>1795</v>
      </c>
      <c r="C1297" s="101"/>
    </row>
    <row r="1298" s="22" customFormat="1" ht="20" customHeight="1" spans="1:3">
      <c r="A1298" s="98">
        <v>2240550</v>
      </c>
      <c r="B1298" s="98" t="s">
        <v>1796</v>
      </c>
      <c r="C1298" s="101"/>
    </row>
    <row r="1299" s="22" customFormat="1" ht="20" customHeight="1" spans="1:3">
      <c r="A1299" s="98">
        <v>2240599</v>
      </c>
      <c r="B1299" s="98" t="s">
        <v>1797</v>
      </c>
      <c r="C1299" s="101"/>
    </row>
    <row r="1300" s="22" customFormat="1" ht="20" customHeight="1" spans="1:3">
      <c r="A1300" s="98">
        <v>22406</v>
      </c>
      <c r="B1300" s="129" t="s">
        <v>1798</v>
      </c>
      <c r="C1300" s="101">
        <f>SUM(C1301:C1303)</f>
        <v>902</v>
      </c>
    </row>
    <row r="1301" s="22" customFormat="1" ht="20" customHeight="1" spans="1:3">
      <c r="A1301" s="98">
        <v>2240601</v>
      </c>
      <c r="B1301" s="98" t="s">
        <v>1799</v>
      </c>
      <c r="C1301" s="101">
        <v>902</v>
      </c>
    </row>
    <row r="1302" s="22" customFormat="1" ht="20" customHeight="1" spans="1:3">
      <c r="A1302" s="98">
        <v>2240602</v>
      </c>
      <c r="B1302" s="98" t="s">
        <v>1800</v>
      </c>
      <c r="C1302" s="101"/>
    </row>
    <row r="1303" s="22" customFormat="1" ht="20" customHeight="1" spans="1:3">
      <c r="A1303" s="98">
        <v>2240699</v>
      </c>
      <c r="B1303" s="98" t="s">
        <v>1801</v>
      </c>
      <c r="C1303" s="101"/>
    </row>
    <row r="1304" s="22" customFormat="1" ht="20" customHeight="1" spans="1:3">
      <c r="A1304" s="98">
        <v>22407</v>
      </c>
      <c r="B1304" s="129" t="s">
        <v>1802</v>
      </c>
      <c r="C1304" s="101">
        <f>SUM(C1305:C1307)</f>
        <v>343</v>
      </c>
    </row>
    <row r="1305" s="22" customFormat="1" ht="20" customHeight="1" spans="1:3">
      <c r="A1305" s="98">
        <v>2240703</v>
      </c>
      <c r="B1305" s="98" t="s">
        <v>1803</v>
      </c>
      <c r="C1305" s="101">
        <v>216</v>
      </c>
    </row>
    <row r="1306" s="22" customFormat="1" ht="20" customHeight="1" spans="1:3">
      <c r="A1306" s="98">
        <v>2240704</v>
      </c>
      <c r="B1306" s="98" t="s">
        <v>1804</v>
      </c>
      <c r="C1306" s="101">
        <v>39</v>
      </c>
    </row>
    <row r="1307" ht="20" customHeight="1" spans="1:3">
      <c r="A1307" s="98">
        <v>2240799</v>
      </c>
      <c r="B1307" s="98" t="s">
        <v>1805</v>
      </c>
      <c r="C1307" s="101">
        <v>88</v>
      </c>
    </row>
    <row r="1308" ht="20" customHeight="1" spans="1:3">
      <c r="A1308" s="98">
        <v>22499</v>
      </c>
      <c r="B1308" s="129" t="s">
        <v>1806</v>
      </c>
      <c r="C1308" s="101">
        <f t="shared" ref="C1308:C1311" si="1">C1309</f>
        <v>114</v>
      </c>
    </row>
    <row r="1309" ht="20" customHeight="1" spans="1:3">
      <c r="A1309" s="98">
        <v>2249999</v>
      </c>
      <c r="B1309" s="98" t="s">
        <v>1807</v>
      </c>
      <c r="C1309" s="101">
        <v>114</v>
      </c>
    </row>
    <row r="1310" ht="20" customHeight="1" spans="1:3">
      <c r="A1310" s="98">
        <v>229</v>
      </c>
      <c r="B1310" s="129" t="s">
        <v>1808</v>
      </c>
      <c r="C1310" s="101">
        <f t="shared" si="1"/>
        <v>7</v>
      </c>
    </row>
    <row r="1311" ht="20" customHeight="1" spans="1:3">
      <c r="A1311" s="98">
        <v>22999</v>
      </c>
      <c r="B1311" s="129" t="s">
        <v>1809</v>
      </c>
      <c r="C1311" s="101">
        <f t="shared" si="1"/>
        <v>7</v>
      </c>
    </row>
    <row r="1312" ht="20" customHeight="1" spans="1:3">
      <c r="A1312" s="98">
        <v>2299999</v>
      </c>
      <c r="B1312" s="98" t="s">
        <v>1810</v>
      </c>
      <c r="C1312" s="101">
        <v>7</v>
      </c>
    </row>
    <row r="1313" ht="20" customHeight="1" spans="1:3">
      <c r="A1313" s="98">
        <v>232</v>
      </c>
      <c r="B1313" s="129" t="s">
        <v>1811</v>
      </c>
      <c r="C1313" s="101">
        <f>SUM(C1314,C1316,C1321)</f>
        <v>9344</v>
      </c>
    </row>
    <row r="1314" ht="20" customHeight="1" spans="1:3">
      <c r="A1314" s="98">
        <v>23201</v>
      </c>
      <c r="B1314" s="129" t="s">
        <v>1812</v>
      </c>
      <c r="C1314" s="101">
        <f>C1315</f>
        <v>0</v>
      </c>
    </row>
    <row r="1315" spans="1:3">
      <c r="A1315" s="98">
        <v>2320101</v>
      </c>
      <c r="B1315" s="98" t="s">
        <v>1813</v>
      </c>
      <c r="C1315" s="101"/>
    </row>
    <row r="1316" spans="1:3">
      <c r="A1316" s="98">
        <v>23202</v>
      </c>
      <c r="B1316" s="129" t="s">
        <v>1814</v>
      </c>
      <c r="C1316" s="101">
        <f>SUM(C1317:C1320)</f>
        <v>0</v>
      </c>
    </row>
    <row r="1317" spans="1:3">
      <c r="A1317" s="98">
        <v>2320201</v>
      </c>
      <c r="B1317" s="98" t="s">
        <v>1815</v>
      </c>
      <c r="C1317" s="101"/>
    </row>
    <row r="1318" spans="1:3">
      <c r="A1318" s="98">
        <v>2320202</v>
      </c>
      <c r="B1318" s="98" t="s">
        <v>1816</v>
      </c>
      <c r="C1318" s="101"/>
    </row>
    <row r="1319" spans="1:3">
      <c r="A1319" s="98">
        <v>2320203</v>
      </c>
      <c r="B1319" s="98" t="s">
        <v>1817</v>
      </c>
      <c r="C1319" s="101"/>
    </row>
    <row r="1320" spans="1:3">
      <c r="A1320" s="98">
        <v>2320299</v>
      </c>
      <c r="B1320" s="98" t="s">
        <v>1818</v>
      </c>
      <c r="C1320" s="101"/>
    </row>
    <row r="1321" spans="1:3">
      <c r="A1321" s="98">
        <v>23203</v>
      </c>
      <c r="B1321" s="129" t="s">
        <v>1819</v>
      </c>
      <c r="C1321" s="101">
        <f>SUM(C1322:C1325)</f>
        <v>9344</v>
      </c>
    </row>
    <row r="1322" spans="1:3">
      <c r="A1322" s="98">
        <v>2320301</v>
      </c>
      <c r="B1322" s="98" t="s">
        <v>1820</v>
      </c>
      <c r="C1322" s="101">
        <v>9295</v>
      </c>
    </row>
    <row r="1323" spans="1:3">
      <c r="A1323" s="98">
        <v>2320302</v>
      </c>
      <c r="B1323" s="98" t="s">
        <v>1821</v>
      </c>
      <c r="C1323" s="101"/>
    </row>
    <row r="1324" spans="1:3">
      <c r="A1324" s="98">
        <v>2320303</v>
      </c>
      <c r="B1324" s="98" t="s">
        <v>1822</v>
      </c>
      <c r="C1324" s="101">
        <v>49</v>
      </c>
    </row>
    <row r="1325" spans="1:3">
      <c r="A1325" s="98">
        <v>2320399</v>
      </c>
      <c r="B1325" s="98" t="s">
        <v>1823</v>
      </c>
      <c r="C1325" s="101"/>
    </row>
    <row r="1326" spans="1:3">
      <c r="A1326" s="98">
        <v>233</v>
      </c>
      <c r="B1326" s="129" t="s">
        <v>1824</v>
      </c>
      <c r="C1326" s="101">
        <f>C1327+C1329+C1331</f>
        <v>0</v>
      </c>
    </row>
    <row r="1327" spans="1:3">
      <c r="A1327" s="98">
        <v>23301</v>
      </c>
      <c r="B1327" s="129" t="s">
        <v>1825</v>
      </c>
      <c r="C1327" s="101">
        <f t="shared" ref="C1327:C1331" si="2">C1328</f>
        <v>0</v>
      </c>
    </row>
    <row r="1328" spans="1:3">
      <c r="A1328" s="98">
        <v>2330101</v>
      </c>
      <c r="B1328" s="98" t="s">
        <v>1826</v>
      </c>
      <c r="C1328" s="101"/>
    </row>
    <row r="1329" spans="1:3">
      <c r="A1329" s="98">
        <v>23302</v>
      </c>
      <c r="B1329" s="129" t="s">
        <v>1827</v>
      </c>
      <c r="C1329" s="101">
        <f t="shared" si="2"/>
        <v>0</v>
      </c>
    </row>
    <row r="1330" spans="1:3">
      <c r="A1330" s="98">
        <v>2330201</v>
      </c>
      <c r="B1330" s="98" t="s">
        <v>1828</v>
      </c>
      <c r="C1330" s="101"/>
    </row>
    <row r="1331" spans="1:3">
      <c r="A1331" s="105">
        <v>23303</v>
      </c>
      <c r="B1331" s="184" t="s">
        <v>1829</v>
      </c>
      <c r="C1331" s="101">
        <f t="shared" si="2"/>
        <v>0</v>
      </c>
    </row>
    <row r="1332" spans="1:3">
      <c r="A1332" s="98">
        <v>2330301</v>
      </c>
      <c r="B1332" s="185" t="s">
        <v>1830</v>
      </c>
      <c r="C1332" s="101"/>
    </row>
  </sheetData>
  <mergeCells count="2">
    <mergeCell ref="A2:C2"/>
    <mergeCell ref="B3:C3"/>
  </mergeCells>
  <dataValidations count="1">
    <dataValidation type="decimal" operator="between" allowBlank="1" showInputMessage="1" showErrorMessage="1" sqref="C5:C1332">
      <formula1>-99999999999999</formula1>
      <formula2>99999999999999</formula2>
    </dataValidation>
  </dataValidations>
  <pageMargins left="0.751388888888889" right="0.751388888888889" top="1" bottom="1" header="0.5" footer="0.5"/>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4"/>
  <sheetViews>
    <sheetView view="pageBreakPreview" zoomScaleNormal="100" workbookViewId="0">
      <selection activeCell="A1" sqref="A1"/>
    </sheetView>
  </sheetViews>
  <sheetFormatPr defaultColWidth="12.1833333333333" defaultRowHeight="15.55" customHeight="1" outlineLevelCol="2"/>
  <cols>
    <col min="1" max="1" width="12.1833333333333" style="24"/>
    <col min="2" max="2" width="59.875" style="22" customWidth="1"/>
    <col min="3" max="3" width="14.625" style="23" customWidth="1"/>
    <col min="4" max="251" width="12.1833333333333" style="22" customWidth="1"/>
    <col min="252" max="16379" width="12.1833333333333" style="22"/>
    <col min="16380" max="16384" width="12.1833333333333" style="24"/>
  </cols>
  <sheetData>
    <row r="1" ht="20" customHeight="1" spans="1:1">
      <c r="A1" s="24" t="s">
        <v>17</v>
      </c>
    </row>
    <row r="2" s="22" customFormat="1" ht="30" customHeight="1" spans="1:3">
      <c r="A2" s="128" t="s">
        <v>18</v>
      </c>
      <c r="B2" s="128"/>
      <c r="C2" s="128"/>
    </row>
    <row r="3" s="22" customFormat="1" ht="20" customHeight="1" spans="2:3">
      <c r="B3" s="175"/>
      <c r="C3" s="176" t="s">
        <v>71</v>
      </c>
    </row>
    <row r="4" s="174" customFormat="1" ht="20" customHeight="1" spans="1:3">
      <c r="A4" s="177" t="s">
        <v>113</v>
      </c>
      <c r="B4" s="178" t="s">
        <v>114</v>
      </c>
      <c r="C4" s="179" t="s">
        <v>115</v>
      </c>
    </row>
    <row r="5" s="22" customFormat="1" ht="20" customHeight="1" spans="1:3">
      <c r="A5" s="180"/>
      <c r="B5" s="181"/>
      <c r="C5" s="182"/>
    </row>
    <row r="6" s="22" customFormat="1" ht="20" customHeight="1" spans="1:3">
      <c r="A6" s="98"/>
      <c r="B6" s="97" t="s">
        <v>1892</v>
      </c>
      <c r="C6" s="99">
        <f>C7+C12+C23+C31+C38+C42+C45+C49+C54+C60+C64+C69</f>
        <v>106609</v>
      </c>
    </row>
    <row r="7" s="22" customFormat="1" ht="20" customHeight="1" spans="1:3">
      <c r="A7" s="98">
        <v>501</v>
      </c>
      <c r="B7" s="129" t="s">
        <v>1832</v>
      </c>
      <c r="C7" s="101">
        <f>SUM(C8:C11)</f>
        <v>34947</v>
      </c>
    </row>
    <row r="8" s="22" customFormat="1" ht="20" customHeight="1" spans="1:3">
      <c r="A8" s="98">
        <v>50101</v>
      </c>
      <c r="B8" s="98" t="s">
        <v>1833</v>
      </c>
      <c r="C8" s="101">
        <v>24161</v>
      </c>
    </row>
    <row r="9" s="22" customFormat="1" ht="20" customHeight="1" spans="1:3">
      <c r="A9" s="98">
        <v>50102</v>
      </c>
      <c r="B9" s="98" t="s">
        <v>1834</v>
      </c>
      <c r="C9" s="101">
        <v>6042</v>
      </c>
    </row>
    <row r="10" s="22" customFormat="1" ht="20" customHeight="1" spans="1:3">
      <c r="A10" s="98">
        <v>50103</v>
      </c>
      <c r="B10" s="98" t="s">
        <v>1835</v>
      </c>
      <c r="C10" s="101">
        <v>2329</v>
      </c>
    </row>
    <row r="11" s="22" customFormat="1" ht="20" customHeight="1" spans="1:3">
      <c r="A11" s="98">
        <v>50199</v>
      </c>
      <c r="B11" s="98" t="s">
        <v>1836</v>
      </c>
      <c r="C11" s="101">
        <v>2415</v>
      </c>
    </row>
    <row r="12" s="22" customFormat="1" ht="20" customHeight="1" spans="1:3">
      <c r="A12" s="98">
        <v>502</v>
      </c>
      <c r="B12" s="129" t="s">
        <v>1837</v>
      </c>
      <c r="C12" s="101">
        <f>SUM(C13:C22)</f>
        <v>5981</v>
      </c>
    </row>
    <row r="13" s="22" customFormat="1" ht="20" customHeight="1" spans="1:3">
      <c r="A13" s="98">
        <v>50201</v>
      </c>
      <c r="B13" s="98" t="s">
        <v>1838</v>
      </c>
      <c r="C13" s="101">
        <v>3433</v>
      </c>
    </row>
    <row r="14" s="22" customFormat="1" ht="20" customHeight="1" spans="1:3">
      <c r="A14" s="98">
        <v>50202</v>
      </c>
      <c r="B14" s="98" t="s">
        <v>1839</v>
      </c>
      <c r="C14" s="101">
        <v>284</v>
      </c>
    </row>
    <row r="15" s="22" customFormat="1" ht="20" customHeight="1" spans="1:3">
      <c r="A15" s="98">
        <v>50203</v>
      </c>
      <c r="B15" s="98" t="s">
        <v>1840</v>
      </c>
      <c r="C15" s="101">
        <v>64</v>
      </c>
    </row>
    <row r="16" s="22" customFormat="1" ht="20" customHeight="1" spans="1:3">
      <c r="A16" s="98">
        <v>50204</v>
      </c>
      <c r="B16" s="98" t="s">
        <v>1841</v>
      </c>
      <c r="C16" s="101">
        <v>32</v>
      </c>
    </row>
    <row r="17" s="22" customFormat="1" ht="20" customHeight="1" spans="1:3">
      <c r="A17" s="98">
        <v>50205</v>
      </c>
      <c r="B17" s="98" t="s">
        <v>1842</v>
      </c>
      <c r="C17" s="101">
        <v>786</v>
      </c>
    </row>
    <row r="18" s="22" customFormat="1" ht="20" customHeight="1" spans="1:3">
      <c r="A18" s="98">
        <v>50206</v>
      </c>
      <c r="B18" s="98" t="s">
        <v>1843</v>
      </c>
      <c r="C18" s="101">
        <v>289</v>
      </c>
    </row>
    <row r="19" s="22" customFormat="1" ht="20" customHeight="1" spans="1:3">
      <c r="A19" s="98">
        <v>50207</v>
      </c>
      <c r="B19" s="98" t="s">
        <v>1844</v>
      </c>
      <c r="C19" s="101"/>
    </row>
    <row r="20" s="22" customFormat="1" ht="20" customHeight="1" spans="1:3">
      <c r="A20" s="98">
        <v>50208</v>
      </c>
      <c r="B20" s="98" t="s">
        <v>1845</v>
      </c>
      <c r="C20" s="101">
        <v>169</v>
      </c>
    </row>
    <row r="21" s="22" customFormat="1" ht="20" customHeight="1" spans="1:3">
      <c r="A21" s="98">
        <v>50209</v>
      </c>
      <c r="B21" s="98" t="s">
        <v>1846</v>
      </c>
      <c r="C21" s="101">
        <v>100</v>
      </c>
    </row>
    <row r="22" s="22" customFormat="1" ht="20" customHeight="1" spans="1:3">
      <c r="A22" s="98">
        <v>50299</v>
      </c>
      <c r="B22" s="98" t="s">
        <v>1847</v>
      </c>
      <c r="C22" s="101">
        <v>824</v>
      </c>
    </row>
    <row r="23" s="22" customFormat="1" ht="20" customHeight="1" spans="1:3">
      <c r="A23" s="98">
        <v>503</v>
      </c>
      <c r="B23" s="129" t="s">
        <v>1848</v>
      </c>
      <c r="C23" s="101">
        <f>SUM(C24:C30)</f>
        <v>26</v>
      </c>
    </row>
    <row r="24" s="22" customFormat="1" ht="20" customHeight="1" spans="1:3">
      <c r="A24" s="98">
        <v>50301</v>
      </c>
      <c r="B24" s="98" t="s">
        <v>1849</v>
      </c>
      <c r="C24" s="101">
        <v>6</v>
      </c>
    </row>
    <row r="25" s="22" customFormat="1" ht="20" customHeight="1" spans="1:3">
      <c r="A25" s="98">
        <v>50302</v>
      </c>
      <c r="B25" s="98" t="s">
        <v>1850</v>
      </c>
      <c r="C25" s="101">
        <v>5</v>
      </c>
    </row>
    <row r="26" s="22" customFormat="1" ht="20" customHeight="1" spans="1:3">
      <c r="A26" s="98">
        <v>50303</v>
      </c>
      <c r="B26" s="98" t="s">
        <v>1851</v>
      </c>
      <c r="C26" s="101"/>
    </row>
    <row r="27" s="22" customFormat="1" ht="20" customHeight="1" spans="1:3">
      <c r="A27" s="98">
        <v>50305</v>
      </c>
      <c r="B27" s="98" t="s">
        <v>1852</v>
      </c>
      <c r="C27" s="101"/>
    </row>
    <row r="28" s="22" customFormat="1" ht="20" customHeight="1" spans="1:3">
      <c r="A28" s="98">
        <v>50306</v>
      </c>
      <c r="B28" s="98" t="s">
        <v>1853</v>
      </c>
      <c r="C28" s="101">
        <v>7</v>
      </c>
    </row>
    <row r="29" s="22" customFormat="1" ht="20" customHeight="1" spans="1:3">
      <c r="A29" s="98">
        <v>50307</v>
      </c>
      <c r="B29" s="98" t="s">
        <v>1854</v>
      </c>
      <c r="C29" s="101">
        <v>8</v>
      </c>
    </row>
    <row r="30" s="22" customFormat="1" ht="20" customHeight="1" spans="1:3">
      <c r="A30" s="98">
        <v>50399</v>
      </c>
      <c r="B30" s="98" t="s">
        <v>1855</v>
      </c>
      <c r="C30" s="101"/>
    </row>
    <row r="31" s="22" customFormat="1" ht="20" customHeight="1" spans="1:3">
      <c r="A31" s="98">
        <v>504</v>
      </c>
      <c r="B31" s="129" t="s">
        <v>1856</v>
      </c>
      <c r="C31" s="101">
        <f>SUM(C32:C37)</f>
        <v>0</v>
      </c>
    </row>
    <row r="32" s="22" customFormat="1" ht="20" customHeight="1" spans="1:3">
      <c r="A32" s="98">
        <v>50401</v>
      </c>
      <c r="B32" s="98" t="s">
        <v>1849</v>
      </c>
      <c r="C32" s="101"/>
    </row>
    <row r="33" s="22" customFormat="1" ht="20" customHeight="1" spans="1:3">
      <c r="A33" s="98">
        <v>50402</v>
      </c>
      <c r="B33" s="98" t="s">
        <v>1850</v>
      </c>
      <c r="C33" s="101"/>
    </row>
    <row r="34" s="22" customFormat="1" ht="20" customHeight="1" spans="1:3">
      <c r="A34" s="98">
        <v>50403</v>
      </c>
      <c r="B34" s="98" t="s">
        <v>1851</v>
      </c>
      <c r="C34" s="101"/>
    </row>
    <row r="35" s="22" customFormat="1" ht="20" customHeight="1" spans="1:3">
      <c r="A35" s="98">
        <v>50404</v>
      </c>
      <c r="B35" s="98" t="s">
        <v>1853</v>
      </c>
      <c r="C35" s="101"/>
    </row>
    <row r="36" s="22" customFormat="1" ht="20" customHeight="1" spans="1:3">
      <c r="A36" s="98">
        <v>50405</v>
      </c>
      <c r="B36" s="98" t="s">
        <v>1854</v>
      </c>
      <c r="C36" s="101"/>
    </row>
    <row r="37" s="22" customFormat="1" ht="20" customHeight="1" spans="1:3">
      <c r="A37" s="98">
        <v>50499</v>
      </c>
      <c r="B37" s="98" t="s">
        <v>1855</v>
      </c>
      <c r="C37" s="101"/>
    </row>
    <row r="38" s="22" customFormat="1" ht="20" customHeight="1" spans="1:3">
      <c r="A38" s="98">
        <v>505</v>
      </c>
      <c r="B38" s="129" t="s">
        <v>1857</v>
      </c>
      <c r="C38" s="101">
        <f>SUM(C39:C41)</f>
        <v>63373</v>
      </c>
    </row>
    <row r="39" s="22" customFormat="1" ht="20" customHeight="1" spans="1:3">
      <c r="A39" s="98">
        <v>50501</v>
      </c>
      <c r="B39" s="98" t="s">
        <v>1858</v>
      </c>
      <c r="C39" s="101">
        <v>61743</v>
      </c>
    </row>
    <row r="40" s="22" customFormat="1" ht="20" customHeight="1" spans="1:3">
      <c r="A40" s="98">
        <v>50502</v>
      </c>
      <c r="B40" s="98" t="s">
        <v>1859</v>
      </c>
      <c r="C40" s="101">
        <v>1630</v>
      </c>
    </row>
    <row r="41" s="22" customFormat="1" ht="20" customHeight="1" spans="1:3">
      <c r="A41" s="98">
        <v>50599</v>
      </c>
      <c r="B41" s="98" t="s">
        <v>1860</v>
      </c>
      <c r="C41" s="101"/>
    </row>
    <row r="42" s="22" customFormat="1" ht="20" customHeight="1" spans="1:3">
      <c r="A42" s="98">
        <v>506</v>
      </c>
      <c r="B42" s="129" t="s">
        <v>1861</v>
      </c>
      <c r="C42" s="101">
        <f>SUM(C43:C44)</f>
        <v>0</v>
      </c>
    </row>
    <row r="43" s="22" customFormat="1" ht="20" customHeight="1" spans="1:3">
      <c r="A43" s="98">
        <v>50601</v>
      </c>
      <c r="B43" s="98" t="s">
        <v>1862</v>
      </c>
      <c r="C43" s="101"/>
    </row>
    <row r="44" s="22" customFormat="1" ht="20" customHeight="1" spans="1:3">
      <c r="A44" s="98">
        <v>50602</v>
      </c>
      <c r="B44" s="98" t="s">
        <v>1863</v>
      </c>
      <c r="C44" s="101"/>
    </row>
    <row r="45" s="22" customFormat="1" ht="20" customHeight="1" spans="1:3">
      <c r="A45" s="98">
        <v>507</v>
      </c>
      <c r="B45" s="129" t="s">
        <v>1864</v>
      </c>
      <c r="C45" s="101">
        <f>SUM(C46:C48)</f>
        <v>0</v>
      </c>
    </row>
    <row r="46" s="22" customFormat="1" ht="20" customHeight="1" spans="1:3">
      <c r="A46" s="98">
        <v>50701</v>
      </c>
      <c r="B46" s="98" t="s">
        <v>1865</v>
      </c>
      <c r="C46" s="101"/>
    </row>
    <row r="47" s="22" customFormat="1" ht="20" customHeight="1" spans="1:3">
      <c r="A47" s="98">
        <v>50702</v>
      </c>
      <c r="B47" s="98" t="s">
        <v>1866</v>
      </c>
      <c r="C47" s="101"/>
    </row>
    <row r="48" s="22" customFormat="1" ht="20" customHeight="1" spans="1:3">
      <c r="A48" s="98">
        <v>50799</v>
      </c>
      <c r="B48" s="98" t="s">
        <v>1867</v>
      </c>
      <c r="C48" s="101"/>
    </row>
    <row r="49" s="22" customFormat="1" ht="20" customHeight="1" spans="1:3">
      <c r="A49" s="98">
        <v>508</v>
      </c>
      <c r="B49" s="129" t="s">
        <v>1868</v>
      </c>
      <c r="C49" s="101">
        <f>SUM(C50:C53)</f>
        <v>0</v>
      </c>
    </row>
    <row r="50" s="22" customFormat="1" ht="20" customHeight="1" spans="1:3">
      <c r="A50" s="98">
        <v>50803</v>
      </c>
      <c r="B50" s="98" t="s">
        <v>1869</v>
      </c>
      <c r="C50" s="101"/>
    </row>
    <row r="51" s="22" customFormat="1" ht="20" customHeight="1" spans="1:3">
      <c r="A51" s="98">
        <v>50804</v>
      </c>
      <c r="B51" s="98" t="s">
        <v>1870</v>
      </c>
      <c r="C51" s="101"/>
    </row>
    <row r="52" s="22" customFormat="1" ht="20" customHeight="1" spans="1:3">
      <c r="A52" s="98">
        <v>50805</v>
      </c>
      <c r="B52" s="98" t="s">
        <v>1871</v>
      </c>
      <c r="C52" s="101"/>
    </row>
    <row r="53" s="22" customFormat="1" ht="20" customHeight="1" spans="1:3">
      <c r="A53" s="98">
        <v>50899</v>
      </c>
      <c r="B53" s="98" t="s">
        <v>1872</v>
      </c>
      <c r="C53" s="101"/>
    </row>
    <row r="54" s="22" customFormat="1" ht="20" customHeight="1" spans="1:3">
      <c r="A54" s="98">
        <v>509</v>
      </c>
      <c r="B54" s="129" t="s">
        <v>1873</v>
      </c>
      <c r="C54" s="101">
        <f>SUM(C55:C59)</f>
        <v>2282</v>
      </c>
    </row>
    <row r="55" s="22" customFormat="1" ht="20" customHeight="1" spans="1:3">
      <c r="A55" s="98">
        <v>50901</v>
      </c>
      <c r="B55" s="98" t="s">
        <v>1874</v>
      </c>
      <c r="C55" s="101">
        <v>1365</v>
      </c>
    </row>
    <row r="56" s="22" customFormat="1" ht="20" customHeight="1" spans="1:3">
      <c r="A56" s="98">
        <v>50902</v>
      </c>
      <c r="B56" s="98" t="s">
        <v>1875</v>
      </c>
      <c r="C56" s="101"/>
    </row>
    <row r="57" s="22" customFormat="1" ht="20" customHeight="1" spans="1:3">
      <c r="A57" s="98">
        <v>50903</v>
      </c>
      <c r="B57" s="98" t="s">
        <v>1876</v>
      </c>
      <c r="C57" s="101"/>
    </row>
    <row r="58" s="22" customFormat="1" ht="20" customHeight="1" spans="1:3">
      <c r="A58" s="98">
        <v>50905</v>
      </c>
      <c r="B58" s="98" t="s">
        <v>1877</v>
      </c>
      <c r="C58" s="101">
        <v>728</v>
      </c>
    </row>
    <row r="59" s="22" customFormat="1" ht="20" customHeight="1" spans="1:3">
      <c r="A59" s="98">
        <v>50999</v>
      </c>
      <c r="B59" s="98" t="s">
        <v>1878</v>
      </c>
      <c r="C59" s="101">
        <v>189</v>
      </c>
    </row>
    <row r="60" s="22" customFormat="1" ht="20" customHeight="1" spans="1:3">
      <c r="A60" s="98">
        <v>510</v>
      </c>
      <c r="B60" s="129" t="s">
        <v>1879</v>
      </c>
      <c r="C60" s="101">
        <f>SUM(C61:C63)</f>
        <v>0</v>
      </c>
    </row>
    <row r="61" s="22" customFormat="1" ht="20" customHeight="1" spans="1:3">
      <c r="A61" s="98">
        <v>51002</v>
      </c>
      <c r="B61" s="98" t="s">
        <v>1880</v>
      </c>
      <c r="C61" s="101"/>
    </row>
    <row r="62" s="22" customFormat="1" ht="20" customHeight="1" spans="1:3">
      <c r="A62" s="98">
        <v>51003</v>
      </c>
      <c r="B62" s="98" t="s">
        <v>1210</v>
      </c>
      <c r="C62" s="101"/>
    </row>
    <row r="63" s="22" customFormat="1" ht="20" customHeight="1" spans="1:3">
      <c r="A63" s="98">
        <v>51004</v>
      </c>
      <c r="B63" s="98" t="s">
        <v>1881</v>
      </c>
      <c r="C63" s="101"/>
    </row>
    <row r="64" s="22" customFormat="1" ht="20" customHeight="1" spans="1:3">
      <c r="A64" s="98">
        <v>511</v>
      </c>
      <c r="B64" s="129" t="s">
        <v>1882</v>
      </c>
      <c r="C64" s="101">
        <f>SUM(C65:C68)</f>
        <v>0</v>
      </c>
    </row>
    <row r="65" s="22" customFormat="1" ht="20" customHeight="1" spans="1:3">
      <c r="A65" s="98">
        <v>51101</v>
      </c>
      <c r="B65" s="98" t="s">
        <v>1883</v>
      </c>
      <c r="C65" s="101"/>
    </row>
    <row r="66" s="22" customFormat="1" ht="20" customHeight="1" spans="1:3">
      <c r="A66" s="98">
        <v>51102</v>
      </c>
      <c r="B66" s="98" t="s">
        <v>1884</v>
      </c>
      <c r="C66" s="101"/>
    </row>
    <row r="67" s="22" customFormat="1" ht="20" customHeight="1" spans="1:3">
      <c r="A67" s="98">
        <v>51103</v>
      </c>
      <c r="B67" s="98" t="s">
        <v>1885</v>
      </c>
      <c r="C67" s="101"/>
    </row>
    <row r="68" s="22" customFormat="1" ht="20" customHeight="1" spans="1:3">
      <c r="A68" s="98">
        <v>51104</v>
      </c>
      <c r="B68" s="98" t="s">
        <v>1886</v>
      </c>
      <c r="C68" s="101"/>
    </row>
    <row r="69" s="22" customFormat="1" ht="20" customHeight="1" spans="1:3">
      <c r="A69" s="98">
        <v>599</v>
      </c>
      <c r="B69" s="129" t="s">
        <v>1887</v>
      </c>
      <c r="C69" s="101">
        <f>SUM(C70:C74)</f>
        <v>0</v>
      </c>
    </row>
    <row r="70" s="22" customFormat="1" ht="20" customHeight="1" spans="1:3">
      <c r="A70" s="98">
        <v>59907</v>
      </c>
      <c r="B70" s="98" t="s">
        <v>1888</v>
      </c>
      <c r="C70" s="101"/>
    </row>
    <row r="71" s="22" customFormat="1" ht="20" customHeight="1" spans="1:3">
      <c r="A71" s="98">
        <v>59908</v>
      </c>
      <c r="B71" s="98" t="s">
        <v>1889</v>
      </c>
      <c r="C71" s="101"/>
    </row>
    <row r="72" s="22" customFormat="1" ht="20" customHeight="1" spans="1:3">
      <c r="A72" s="98">
        <v>59909</v>
      </c>
      <c r="B72" s="98" t="s">
        <v>1890</v>
      </c>
      <c r="C72" s="101"/>
    </row>
    <row r="73" s="22" customFormat="1" ht="20" customHeight="1" spans="1:3">
      <c r="A73" s="98">
        <v>59910</v>
      </c>
      <c r="B73" s="98" t="s">
        <v>1891</v>
      </c>
      <c r="C73" s="101"/>
    </row>
    <row r="74" customHeight="1" spans="1:3">
      <c r="A74" s="98">
        <v>59999</v>
      </c>
      <c r="B74" s="98" t="s">
        <v>1672</v>
      </c>
      <c r="C74" s="101"/>
    </row>
  </sheetData>
  <mergeCells count="4">
    <mergeCell ref="A2:C2"/>
    <mergeCell ref="A4:A5"/>
    <mergeCell ref="B4:B5"/>
    <mergeCell ref="C4:C5"/>
  </mergeCells>
  <dataValidations count="1">
    <dataValidation type="decimal" operator="between" allowBlank="1" showInputMessage="1" showErrorMessage="1" sqref="C6:C74">
      <formula1>-99999999999999</formula1>
      <formula2>99999999999999</formula2>
    </dataValidation>
  </dataValidations>
  <pageMargins left="0.751388888888889" right="0.751388888888889" top="1" bottom="1" header="0.5" footer="0.5"/>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1"/>
  <sheetViews>
    <sheetView view="pageBreakPreview" zoomScaleNormal="100" topLeftCell="A25" workbookViewId="0">
      <selection activeCell="B14" sqref="B14"/>
    </sheetView>
  </sheetViews>
  <sheetFormatPr defaultColWidth="9" defaultRowHeight="13.5" outlineLevelCol="1"/>
  <cols>
    <col min="1" max="1" width="65.625" style="85" customWidth="1"/>
    <col min="2" max="2" width="21.125" style="108" customWidth="1"/>
    <col min="3" max="16384" width="9" style="85"/>
  </cols>
  <sheetData>
    <row r="1" ht="20" customHeight="1" spans="1:1">
      <c r="A1" s="94" t="s">
        <v>19</v>
      </c>
    </row>
    <row r="2" ht="30" customHeight="1" spans="1:2">
      <c r="A2" s="126" t="s">
        <v>20</v>
      </c>
      <c r="B2" s="126"/>
    </row>
    <row r="3" ht="20" customHeight="1" spans="2:2">
      <c r="B3" s="118" t="s">
        <v>71</v>
      </c>
    </row>
    <row r="4" ht="20" customHeight="1" spans="1:2">
      <c r="A4" s="28" t="s">
        <v>2</v>
      </c>
      <c r="B4" s="28" t="s">
        <v>1893</v>
      </c>
    </row>
    <row r="5" ht="20" customHeight="1" spans="1:2">
      <c r="A5" s="171" t="s">
        <v>814</v>
      </c>
      <c r="B5" s="30">
        <v>223268</v>
      </c>
    </row>
    <row r="6" ht="20" customHeight="1" spans="1:2">
      <c r="A6" s="172" t="s">
        <v>1894</v>
      </c>
      <c r="B6" s="30">
        <f>SUM(B7:B12)</f>
        <v>4363</v>
      </c>
    </row>
    <row r="7" ht="20" customHeight="1" spans="1:2">
      <c r="A7" s="102" t="s">
        <v>1895</v>
      </c>
      <c r="B7" s="101">
        <v>455</v>
      </c>
    </row>
    <row r="8" ht="20" customHeight="1" spans="1:2">
      <c r="A8" s="102" t="s">
        <v>1896</v>
      </c>
      <c r="B8" s="101">
        <v>1021</v>
      </c>
    </row>
    <row r="9" ht="20" customHeight="1" spans="1:2">
      <c r="A9" s="102" t="s">
        <v>1897</v>
      </c>
      <c r="B9" s="101">
        <v>733</v>
      </c>
    </row>
    <row r="10" ht="20" customHeight="1" spans="1:2">
      <c r="A10" s="102" t="s">
        <v>1898</v>
      </c>
      <c r="B10" s="101">
        <v>1</v>
      </c>
    </row>
    <row r="11" ht="20" customHeight="1" spans="1:2">
      <c r="A11" s="102" t="s">
        <v>1899</v>
      </c>
      <c r="B11" s="101">
        <v>1865</v>
      </c>
    </row>
    <row r="12" ht="20" customHeight="1" spans="1:2">
      <c r="A12" s="102" t="s">
        <v>1900</v>
      </c>
      <c r="B12" s="101">
        <v>288</v>
      </c>
    </row>
    <row r="13" ht="20" customHeight="1" spans="1:2">
      <c r="A13" s="173" t="s">
        <v>1901</v>
      </c>
      <c r="B13" s="30">
        <v>218905</v>
      </c>
    </row>
    <row r="14" ht="20" customHeight="1" spans="1:2">
      <c r="A14" s="173" t="s">
        <v>1902</v>
      </c>
      <c r="B14" s="32">
        <f>SUM(B15:B49)</f>
        <v>198682</v>
      </c>
    </row>
    <row r="15" ht="20" customHeight="1" spans="1:2">
      <c r="A15" s="102" t="s">
        <v>1903</v>
      </c>
      <c r="B15" s="101"/>
    </row>
    <row r="16" ht="20" customHeight="1" spans="1:2">
      <c r="A16" s="102" t="s">
        <v>1904</v>
      </c>
      <c r="B16" s="101">
        <v>66271</v>
      </c>
    </row>
    <row r="17" ht="20" customHeight="1" spans="1:2">
      <c r="A17" s="102" t="s">
        <v>1905</v>
      </c>
      <c r="B17" s="101">
        <v>22363</v>
      </c>
    </row>
    <row r="18" ht="20" customHeight="1" spans="1:2">
      <c r="A18" s="102" t="s">
        <v>1906</v>
      </c>
      <c r="B18" s="101">
        <v>5463</v>
      </c>
    </row>
    <row r="19" ht="20" customHeight="1" spans="1:2">
      <c r="A19" s="102" t="s">
        <v>1907</v>
      </c>
      <c r="B19" s="101"/>
    </row>
    <row r="20" ht="20" customHeight="1" spans="1:2">
      <c r="A20" s="102" t="s">
        <v>1908</v>
      </c>
      <c r="B20" s="101">
        <v>-209</v>
      </c>
    </row>
    <row r="21" ht="20" customHeight="1" spans="1:2">
      <c r="A21" s="102" t="s">
        <v>1909</v>
      </c>
      <c r="B21" s="101">
        <v>209</v>
      </c>
    </row>
    <row r="22" ht="20" customHeight="1" spans="1:2">
      <c r="A22" s="102" t="s">
        <v>1910</v>
      </c>
      <c r="B22" s="101">
        <v>9053</v>
      </c>
    </row>
    <row r="23" ht="20" customHeight="1" spans="1:2">
      <c r="A23" s="102" t="s">
        <v>1911</v>
      </c>
      <c r="B23" s="101">
        <v>8434</v>
      </c>
    </row>
    <row r="24" ht="20" customHeight="1" spans="1:2">
      <c r="A24" s="102" t="s">
        <v>1912</v>
      </c>
      <c r="B24" s="101">
        <v>160</v>
      </c>
    </row>
    <row r="25" ht="20" customHeight="1" spans="1:2">
      <c r="A25" s="102" t="s">
        <v>1913</v>
      </c>
      <c r="B25" s="101"/>
    </row>
    <row r="26" ht="20" customHeight="1" spans="1:2">
      <c r="A26" s="102" t="s">
        <v>1914</v>
      </c>
      <c r="B26" s="101"/>
    </row>
    <row r="27" ht="20" customHeight="1" spans="1:2">
      <c r="A27" s="102" t="s">
        <v>1915</v>
      </c>
      <c r="B27" s="101">
        <v>11892</v>
      </c>
    </row>
    <row r="28" ht="20" customHeight="1" spans="1:2">
      <c r="A28" s="102" t="s">
        <v>1916</v>
      </c>
      <c r="B28" s="101">
        <v>30</v>
      </c>
    </row>
    <row r="29" ht="20" customHeight="1" spans="1:2">
      <c r="A29" s="102" t="s">
        <v>1917</v>
      </c>
      <c r="B29" s="101"/>
    </row>
    <row r="30" ht="20" customHeight="1" spans="1:2">
      <c r="A30" s="102" t="s">
        <v>1918</v>
      </c>
      <c r="B30" s="101"/>
    </row>
    <row r="31" ht="20" customHeight="1" spans="1:2">
      <c r="A31" s="102" t="s">
        <v>1919</v>
      </c>
      <c r="B31" s="101">
        <v>1219</v>
      </c>
    </row>
    <row r="32" ht="20" customHeight="1" spans="1:2">
      <c r="A32" s="102" t="s">
        <v>1920</v>
      </c>
      <c r="B32" s="101">
        <v>21462</v>
      </c>
    </row>
    <row r="33" ht="20" customHeight="1" spans="1:2">
      <c r="A33" s="102" t="s">
        <v>1921</v>
      </c>
      <c r="B33" s="101">
        <v>102</v>
      </c>
    </row>
    <row r="34" ht="20" customHeight="1" spans="1:2">
      <c r="A34" s="102" t="s">
        <v>1922</v>
      </c>
      <c r="B34" s="101">
        <v>511</v>
      </c>
    </row>
    <row r="35" ht="20" customHeight="1" spans="1:2">
      <c r="A35" s="102" t="s">
        <v>1923</v>
      </c>
      <c r="B35" s="101">
        <v>24208</v>
      </c>
    </row>
    <row r="36" ht="20" customHeight="1" spans="1:2">
      <c r="A36" s="102" t="s">
        <v>1924</v>
      </c>
      <c r="B36" s="101">
        <v>6554</v>
      </c>
    </row>
    <row r="37" ht="20" customHeight="1" spans="1:2">
      <c r="A37" s="102" t="s">
        <v>1925</v>
      </c>
      <c r="B37" s="101">
        <v>667</v>
      </c>
    </row>
    <row r="38" ht="20" customHeight="1" spans="1:2">
      <c r="A38" s="102" t="s">
        <v>1926</v>
      </c>
      <c r="B38" s="101"/>
    </row>
    <row r="39" ht="20" customHeight="1" spans="1:2">
      <c r="A39" s="102" t="s">
        <v>1927</v>
      </c>
      <c r="B39" s="101">
        <v>15239</v>
      </c>
    </row>
    <row r="40" ht="20" customHeight="1" spans="1:2">
      <c r="A40" s="102" t="s">
        <v>1928</v>
      </c>
      <c r="B40" s="101">
        <v>1987</v>
      </c>
    </row>
    <row r="41" ht="20" customHeight="1" spans="1:2">
      <c r="A41" s="102" t="s">
        <v>1929</v>
      </c>
      <c r="B41" s="101"/>
    </row>
    <row r="42" ht="20" customHeight="1" spans="1:2">
      <c r="A42" s="102" t="s">
        <v>1930</v>
      </c>
      <c r="B42" s="101"/>
    </row>
    <row r="43" ht="20" customHeight="1" spans="1:2">
      <c r="A43" s="102" t="s">
        <v>1931</v>
      </c>
      <c r="B43" s="101"/>
    </row>
    <row r="44" ht="20" customHeight="1" spans="1:2">
      <c r="A44" s="102" t="s">
        <v>1932</v>
      </c>
      <c r="B44" s="101"/>
    </row>
    <row r="45" ht="20" customHeight="1" spans="1:2">
      <c r="A45" s="102" t="s">
        <v>1933</v>
      </c>
      <c r="B45" s="101">
        <v>1633</v>
      </c>
    </row>
    <row r="46" ht="20" customHeight="1" spans="1:2">
      <c r="A46" s="102" t="s">
        <v>1934</v>
      </c>
      <c r="B46" s="101">
        <v>194</v>
      </c>
    </row>
    <row r="47" ht="20" customHeight="1" spans="1:2">
      <c r="A47" s="102" t="s">
        <v>1935</v>
      </c>
      <c r="B47" s="101">
        <v>242</v>
      </c>
    </row>
    <row r="48" ht="20" customHeight="1" spans="1:2">
      <c r="A48" s="102" t="s">
        <v>1936</v>
      </c>
      <c r="B48" s="101"/>
    </row>
    <row r="49" ht="20" customHeight="1" spans="1:2">
      <c r="A49" s="102" t="s">
        <v>1937</v>
      </c>
      <c r="B49" s="101">
        <v>998</v>
      </c>
    </row>
    <row r="50" ht="20" customHeight="1" spans="1:2">
      <c r="A50" s="173" t="s">
        <v>1938</v>
      </c>
      <c r="B50" s="30">
        <f>SUM(B51:B71)</f>
        <v>20223</v>
      </c>
    </row>
    <row r="51" ht="20" customHeight="1" spans="1:2">
      <c r="A51" s="102" t="s">
        <v>1939</v>
      </c>
      <c r="B51" s="101">
        <v>1253</v>
      </c>
    </row>
    <row r="52" ht="20" customHeight="1" spans="1:2">
      <c r="A52" s="102" t="s">
        <v>1940</v>
      </c>
      <c r="B52" s="101"/>
    </row>
    <row r="53" ht="20" customHeight="1" spans="1:2">
      <c r="A53" s="102" t="s">
        <v>1941</v>
      </c>
      <c r="B53" s="101"/>
    </row>
    <row r="54" ht="20" customHeight="1" spans="1:2">
      <c r="A54" s="102" t="s">
        <v>1942</v>
      </c>
      <c r="B54" s="101">
        <v>34</v>
      </c>
    </row>
    <row r="55" ht="20" customHeight="1" spans="1:2">
      <c r="A55" s="102" t="s">
        <v>1943</v>
      </c>
      <c r="B55" s="101">
        <v>306</v>
      </c>
    </row>
    <row r="56" ht="20" customHeight="1" spans="1:2">
      <c r="A56" s="102" t="s">
        <v>1944</v>
      </c>
      <c r="B56" s="101">
        <v>71</v>
      </c>
    </row>
    <row r="57" ht="20" customHeight="1" spans="1:2">
      <c r="A57" s="102" t="s">
        <v>1945</v>
      </c>
      <c r="B57" s="101">
        <v>187</v>
      </c>
    </row>
    <row r="58" ht="20" customHeight="1" spans="1:2">
      <c r="A58" s="102" t="s">
        <v>1946</v>
      </c>
      <c r="B58" s="101">
        <v>856</v>
      </c>
    </row>
    <row r="59" ht="20" customHeight="1" spans="1:2">
      <c r="A59" s="102" t="s">
        <v>1947</v>
      </c>
      <c r="B59" s="101">
        <v>337</v>
      </c>
    </row>
    <row r="60" ht="20" customHeight="1" spans="1:2">
      <c r="A60" s="102" t="s">
        <v>1948</v>
      </c>
      <c r="B60" s="101">
        <v>4262</v>
      </c>
    </row>
    <row r="61" ht="20" customHeight="1" spans="1:2">
      <c r="A61" s="102" t="s">
        <v>1949</v>
      </c>
      <c r="B61" s="101">
        <v>114</v>
      </c>
    </row>
    <row r="62" ht="20" customHeight="1" spans="1:2">
      <c r="A62" s="102" t="s">
        <v>1950</v>
      </c>
      <c r="B62" s="101">
        <v>8342</v>
      </c>
    </row>
    <row r="63" ht="20" customHeight="1" spans="1:2">
      <c r="A63" s="102" t="s">
        <v>1951</v>
      </c>
      <c r="B63" s="101">
        <v>912</v>
      </c>
    </row>
    <row r="64" ht="20" customHeight="1" spans="1:2">
      <c r="A64" s="102" t="s">
        <v>1952</v>
      </c>
      <c r="B64" s="101">
        <v>700</v>
      </c>
    </row>
    <row r="65" ht="20" customHeight="1" spans="1:2">
      <c r="A65" s="102" t="s">
        <v>1953</v>
      </c>
      <c r="B65" s="101">
        <v>231</v>
      </c>
    </row>
    <row r="66" ht="20" customHeight="1" spans="1:2">
      <c r="A66" s="102" t="s">
        <v>1954</v>
      </c>
      <c r="B66" s="101"/>
    </row>
    <row r="67" ht="20" customHeight="1" spans="1:2">
      <c r="A67" s="104" t="s">
        <v>1955</v>
      </c>
      <c r="B67" s="101">
        <v>504</v>
      </c>
    </row>
    <row r="68" ht="20" customHeight="1" spans="1:2">
      <c r="A68" s="102" t="s">
        <v>1956</v>
      </c>
      <c r="B68" s="101"/>
    </row>
    <row r="69" ht="20" customHeight="1" spans="1:2">
      <c r="A69" s="102" t="s">
        <v>1957</v>
      </c>
      <c r="B69" s="101">
        <v>5</v>
      </c>
    </row>
    <row r="70" ht="20" customHeight="1" spans="1:2">
      <c r="A70" s="102" t="s">
        <v>1958</v>
      </c>
      <c r="B70" s="101">
        <v>2111</v>
      </c>
    </row>
    <row r="71" ht="20" customHeight="1" spans="1:2">
      <c r="A71" s="102" t="s">
        <v>1959</v>
      </c>
      <c r="B71" s="101">
        <v>-2</v>
      </c>
    </row>
  </sheetData>
  <mergeCells count="1">
    <mergeCell ref="A2:B2"/>
  </mergeCells>
  <dataValidations count="1">
    <dataValidation type="decimal" operator="between" allowBlank="1" showInputMessage="1" showErrorMessage="1" sqref="B7:B12 B15:B49 B51:B71">
      <formula1>-99999999999999</formula1>
      <formula2>99999999999999</formula2>
    </dataValidation>
  </dataValidations>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30</vt:i4>
      </vt:variant>
    </vt:vector>
  </HeadingPairs>
  <TitlesOfParts>
    <vt:vector size="30" baseType="lpstr">
      <vt:lpstr>目录</vt:lpstr>
      <vt:lpstr>新田县2024年一般公共预算收入决算总表</vt:lpstr>
      <vt:lpstr>新田县2024年一般公共预算收入决算明细表  </vt:lpstr>
      <vt:lpstr>新田县2024年一般公共预算支出决算总表</vt:lpstr>
      <vt:lpstr>新田县2024年一般公共预算支出决算明细表（功能分类）</vt:lpstr>
      <vt:lpstr>新田县2024年一般公共预算支出决算表（经济分类）</vt:lpstr>
      <vt:lpstr>新田县2024年一般公共预算本级支出决算表</vt:lpstr>
      <vt:lpstr>新田县2024年一般公共预算本级基本支出决算表</vt:lpstr>
      <vt:lpstr>新田县2024年一般公共预算税收返还和转移支付分项目决算表</vt:lpstr>
      <vt:lpstr>新田县2024年一般公共预算对下税收返还和转移支付分地区决算表</vt:lpstr>
      <vt:lpstr>新田县2024年政府性基金收入决算总表</vt:lpstr>
      <vt:lpstr>新田县2024年政府性基金收入决算明细表</vt:lpstr>
      <vt:lpstr>新田县2024年政府性基金支出决算总表</vt:lpstr>
      <vt:lpstr>新田县2024年政府性基金支出决算明细表</vt:lpstr>
      <vt:lpstr>新田县2024年政府性基金本级支出决算表</vt:lpstr>
      <vt:lpstr>新田县2024年政府性基金转移支付分项目决算表</vt:lpstr>
      <vt:lpstr>新田县2024年政府性基金转移支付分地区决算表</vt:lpstr>
      <vt:lpstr>新田县2024年国有资本经营收入决算总表</vt:lpstr>
      <vt:lpstr>新田县2024年国有资本经营收入决算明细表</vt:lpstr>
      <vt:lpstr>2024年国有资本经营支出决算总表</vt:lpstr>
      <vt:lpstr>2024年国有资本经营支出决算明细表</vt:lpstr>
      <vt:lpstr>新田县2024年国有资本经营本级支出决算表</vt:lpstr>
      <vt:lpstr>新田县2024年国有资本经营转移支付分项目决算表</vt:lpstr>
      <vt:lpstr>新田县2024年国有资本经营转移支付分地区决算表</vt:lpstr>
      <vt:lpstr>新田县2024年社会保险基金收入决算表</vt:lpstr>
      <vt:lpstr>新田县2024年社会保险基金支出决算表</vt:lpstr>
      <vt:lpstr>新田县2024年地方政府一般债务限额和余额情况表</vt:lpstr>
      <vt:lpstr>新田县2024年地方政府专项债务限额和余额情况表</vt:lpstr>
      <vt:lpstr>新田县2024年债务发行及还本付息情况表</vt:lpstr>
      <vt:lpstr>新田县2024年新增政府债券使用情况表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The    One</cp:lastModifiedBy>
  <dcterms:created xsi:type="dcterms:W3CDTF">2023-08-16T02:51:00Z</dcterms:created>
  <dcterms:modified xsi:type="dcterms:W3CDTF">2025-07-29T08:13:50Z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974684D105B446579DEF3F6332379EF7_11</vt:lpwstr>
  </property>
  <property fmtid="{D5CDD505-2E9C-101B-9397-08002B2CF9AE}" pid="3" name="KSOProductBuildVer">
    <vt:lpwstr>2052-12.1.0.20784</vt:lpwstr>
  </property>
</Properties>
</file>