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204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<sst xmlns="http://schemas.openxmlformats.org/spreadsheetml/2006/main" count="45" uniqueCount="44">
  <si>
    <t xml:space="preserve"> 附件1：</t>
  </si>
  <si>
    <t>宁远县2023年度巩固拓展脱贫攻坚成果和乡村振兴项目库入库项目分类汇总表</t>
  </si>
  <si>
    <r>
      <rPr>
        <sz val="12"/>
        <color theme="1"/>
        <rFont val="宋体"/>
        <charset val="134"/>
      </rPr>
      <t xml:space="preserve">     单位（盖章）：</t>
    </r>
    <r>
      <rPr>
        <sz val="12"/>
        <color theme="1"/>
        <rFont val="Times New Roman"/>
        <charset val="134"/>
      </rPr>
      <t xml:space="preserve">                                                                                                                                                      </t>
    </r>
    <r>
      <rPr>
        <sz val="12"/>
        <color theme="1"/>
        <rFont val="宋体"/>
        <charset val="134"/>
      </rPr>
      <t>单位：万元、个、人</t>
    </r>
  </si>
  <si>
    <t>序号</t>
  </si>
  <si>
    <t>项目类型</t>
  </si>
  <si>
    <t>项目个数</t>
  </si>
  <si>
    <t>资金规模和筹资方式</t>
  </si>
  <si>
    <t>受益对象</t>
  </si>
  <si>
    <t>备注</t>
  </si>
  <si>
    <t>项目预算总投资</t>
  </si>
  <si>
    <t>其中</t>
  </si>
  <si>
    <t>受益村（个）</t>
  </si>
  <si>
    <t>受益户数（户）</t>
  </si>
  <si>
    <t>受益人口数（人）</t>
  </si>
  <si>
    <t>财政资金</t>
  </si>
  <si>
    <t>其他资金</t>
  </si>
  <si>
    <t>受益脱贫村数（个）</t>
  </si>
  <si>
    <t>受益脱贫户数及防止返贫监测对象户数（户）</t>
  </si>
  <si>
    <t>受益脱贫人口数及防止返贫监测对象人口数（人）</t>
  </si>
  <si>
    <t>总  计</t>
  </si>
  <si>
    <t>一、产业发展</t>
  </si>
  <si>
    <t>1.生产项目</t>
  </si>
  <si>
    <t>2.加工流通项目</t>
  </si>
  <si>
    <t>3.配套设施项目</t>
  </si>
  <si>
    <t>4.金融保险配套项目</t>
  </si>
  <si>
    <t>5.产业服务支撑项目</t>
  </si>
  <si>
    <t>二、就业项目</t>
  </si>
  <si>
    <t>1.务工补助</t>
  </si>
  <si>
    <t>2.创业</t>
  </si>
  <si>
    <t>3.公益性岗位</t>
  </si>
  <si>
    <t>三、乡村建设行动</t>
  </si>
  <si>
    <t>1.农村基础设施</t>
  </si>
  <si>
    <t>2.农村基地设施</t>
  </si>
  <si>
    <t>3.人居环境整治</t>
  </si>
  <si>
    <t>4.农村公共服务</t>
  </si>
  <si>
    <t>四、易地搬迁后扶</t>
  </si>
  <si>
    <t>五、巩固三保障成果</t>
  </si>
  <si>
    <t>1.住房</t>
  </si>
  <si>
    <t>2.教育</t>
  </si>
  <si>
    <t>3.健康</t>
  </si>
  <si>
    <t>六、乡村治理和精神文明建设</t>
  </si>
  <si>
    <t>1.乡村治理和精神文明建设</t>
  </si>
  <si>
    <t>七、其他</t>
  </si>
  <si>
    <t>1.民族团结进步创建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</si>
</sst>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16"/>
      <color theme="1"/>
      <name val="仿宋_GB2312"/>
      <charset val="134"/>
    </font>
    <font>
      <sz val="18"/>
      <color theme="1"/>
      <name val="方正小标宋简体"/>
      <charset val="134"/>
    </font>
    <font>
      <sz val="18"/>
      <color theme="1"/>
      <name val="Times New Roman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  <scheme val="minor"/>
    </font>
    <font>
      <b/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shrinkToFit="1"/>
    </xf>
    <xf numFmtId="0" fontId="1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horizontal="justify" vertical="center"/>
    </xf>
    <xf numFmtId="0" fontId="7" fillId="2" borderId="0" xfId="0" applyFont="1" applyFill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zoomScale="140" zoomScaleNormal="140" workbookViewId="0">
      <selection activeCell="F7" sqref="F7"/>
    </sheetView>
  </sheetViews>
  <sheetFormatPr defaultColWidth="8.88888888888889" defaultRowHeight="14.4"/>
  <cols>
    <col min="1" max="1" width="3.66666666666667" style="1" customWidth="1"/>
    <col min="2" max="2" width="19.2222222222222" style="1" customWidth="1"/>
    <col min="3" max="3" width="5.86111111111111" style="1" customWidth="1"/>
    <col min="4" max="6" width="10.6666666666667" style="1" customWidth="1"/>
    <col min="7" max="7" width="8.33333333333333" style="1" customWidth="1"/>
    <col min="8" max="9" width="10.2222222222222" style="1" customWidth="1"/>
    <col min="10" max="10" width="9.55555555555556" style="1" customWidth="1"/>
    <col min="11" max="11" width="15.3333333333333" style="1" customWidth="1"/>
    <col min="12" max="12" width="16.2222222222222" style="1" customWidth="1"/>
    <col min="13" max="13" width="8.55555555555556" style="1" customWidth="1"/>
    <col min="14" max="16384" width="8.88888888888889" style="1"/>
  </cols>
  <sheetData>
    <row r="1" ht="20.4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24" spans="1:1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30" customHeight="1" spans="1:13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ht="19" customHeight="1" spans="1:13">
      <c r="A4" s="6" t="s">
        <v>3</v>
      </c>
      <c r="B4" s="6" t="s">
        <v>4</v>
      </c>
      <c r="C4" s="6" t="s">
        <v>5</v>
      </c>
      <c r="D4" s="6" t="s">
        <v>6</v>
      </c>
      <c r="E4" s="6"/>
      <c r="F4" s="6"/>
      <c r="G4" s="6" t="s">
        <v>7</v>
      </c>
      <c r="H4" s="6"/>
      <c r="I4" s="6"/>
      <c r="J4" s="6"/>
      <c r="K4" s="6"/>
      <c r="L4" s="6"/>
      <c r="M4" s="6" t="s">
        <v>8</v>
      </c>
    </row>
    <row r="5" ht="19" customHeight="1" spans="1:13">
      <c r="A5" s="6"/>
      <c r="B5" s="6"/>
      <c r="C5" s="6"/>
      <c r="D5" s="6" t="s">
        <v>9</v>
      </c>
      <c r="E5" s="6" t="s">
        <v>10</v>
      </c>
      <c r="F5" s="6"/>
      <c r="G5" s="6" t="s">
        <v>11</v>
      </c>
      <c r="H5" s="6" t="s">
        <v>12</v>
      </c>
      <c r="I5" s="6" t="s">
        <v>13</v>
      </c>
      <c r="J5" s="6" t="s">
        <v>10</v>
      </c>
      <c r="K5" s="6"/>
      <c r="L5" s="6"/>
      <c r="M5" s="6"/>
    </row>
    <row r="6" ht="43" customHeight="1" spans="1:13">
      <c r="A6" s="6"/>
      <c r="B6" s="6"/>
      <c r="C6" s="6"/>
      <c r="D6" s="6"/>
      <c r="E6" s="6" t="s">
        <v>14</v>
      </c>
      <c r="F6" s="6" t="s">
        <v>15</v>
      </c>
      <c r="G6" s="6"/>
      <c r="H6" s="6"/>
      <c r="I6" s="6"/>
      <c r="J6" s="6" t="s">
        <v>16</v>
      </c>
      <c r="K6" s="6" t="s">
        <v>17</v>
      </c>
      <c r="L6" s="6" t="s">
        <v>18</v>
      </c>
      <c r="M6" s="6"/>
    </row>
    <row r="7" ht="29" customHeight="1" spans="1:13">
      <c r="A7" s="6"/>
      <c r="B7" s="7" t="s">
        <v>19</v>
      </c>
      <c r="C7" s="7">
        <f>C8+C14+C18+C23+C24+C28+C30</f>
        <v>810</v>
      </c>
      <c r="D7" s="8">
        <f>D8+D14+D18+D23+D24+D28+D30</f>
        <v>43492.92</v>
      </c>
      <c r="E7" s="7">
        <f>E8+E14+E18+E23+E24+E28+E30</f>
        <v>40016.42</v>
      </c>
      <c r="F7" s="7">
        <f>F8+F14+F18+F23+F28+F24+F30</f>
        <v>3476.5</v>
      </c>
      <c r="G7" s="7">
        <v>6441</v>
      </c>
      <c r="H7" s="7">
        <v>555887</v>
      </c>
      <c r="I7" s="7">
        <v>2030671</v>
      </c>
      <c r="J7" s="7">
        <v>2874</v>
      </c>
      <c r="K7" s="7">
        <v>144537</v>
      </c>
      <c r="L7" s="7">
        <v>476064</v>
      </c>
      <c r="M7" s="7"/>
    </row>
    <row r="8" ht="29" customHeight="1" spans="1:13">
      <c r="A8" s="6"/>
      <c r="B8" s="9" t="s">
        <v>20</v>
      </c>
      <c r="C8" s="10">
        <f>C9+C10+C11+C12+C13</f>
        <v>381</v>
      </c>
      <c r="D8" s="10">
        <f>D9+D10+D11+D12+D13</f>
        <v>17462.8</v>
      </c>
      <c r="E8" s="10">
        <f>E9+E10+E11+E12+E13</f>
        <v>16876.3</v>
      </c>
      <c r="F8" s="10">
        <f>F9+F10+F11+F12+F13</f>
        <v>586.5</v>
      </c>
      <c r="G8" s="10">
        <v>1905</v>
      </c>
      <c r="H8" s="10">
        <v>212749</v>
      </c>
      <c r="I8" s="10">
        <v>798210</v>
      </c>
      <c r="J8" s="10">
        <v>725</v>
      </c>
      <c r="K8" s="10">
        <v>41152</v>
      </c>
      <c r="L8" s="10">
        <v>151956</v>
      </c>
      <c r="M8" s="7"/>
    </row>
    <row r="9" ht="29" customHeight="1" spans="1:13">
      <c r="A9" s="6"/>
      <c r="B9" s="11" t="s">
        <v>21</v>
      </c>
      <c r="C9" s="12">
        <v>124</v>
      </c>
      <c r="D9" s="12">
        <f>E9+F9</f>
        <v>6862.3</v>
      </c>
      <c r="E9" s="12">
        <f>6129.8+55+150</f>
        <v>6334.8</v>
      </c>
      <c r="F9" s="12">
        <v>527.5</v>
      </c>
      <c r="G9" s="12">
        <v>412</v>
      </c>
      <c r="H9" s="12">
        <f>62893+480</f>
        <v>63373</v>
      </c>
      <c r="I9" s="12">
        <f>230910+2056</f>
        <v>232966</v>
      </c>
      <c r="J9" s="12">
        <f>223+1</f>
        <v>224</v>
      </c>
      <c r="K9" s="12">
        <f>12999+152</f>
        <v>13151</v>
      </c>
      <c r="L9" s="12">
        <f>46548+636</f>
        <v>47184</v>
      </c>
      <c r="M9" s="7"/>
    </row>
    <row r="10" ht="29" customHeight="1" spans="1:13">
      <c r="A10" s="6"/>
      <c r="B10" s="11" t="s">
        <v>22</v>
      </c>
      <c r="C10" s="12">
        <v>9</v>
      </c>
      <c r="D10" s="12">
        <f>E10+F10</f>
        <v>609</v>
      </c>
      <c r="E10" s="12">
        <v>551</v>
      </c>
      <c r="F10" s="12">
        <v>58</v>
      </c>
      <c r="G10" s="12">
        <v>20</v>
      </c>
      <c r="H10" s="12">
        <v>1996</v>
      </c>
      <c r="I10" s="12">
        <v>7720</v>
      </c>
      <c r="J10" s="12">
        <v>14</v>
      </c>
      <c r="K10" s="12">
        <v>478</v>
      </c>
      <c r="L10" s="12">
        <v>1586</v>
      </c>
      <c r="M10" s="11"/>
    </row>
    <row r="11" ht="29" customHeight="1" spans="1:13">
      <c r="A11" s="6"/>
      <c r="B11" s="11" t="s">
        <v>23</v>
      </c>
      <c r="C11" s="12">
        <f>231+13</f>
        <v>244</v>
      </c>
      <c r="D11" s="12">
        <f>E11+F11</f>
        <v>8556.5</v>
      </c>
      <c r="E11" s="12">
        <v>8555.5</v>
      </c>
      <c r="F11" s="12">
        <v>1</v>
      </c>
      <c r="G11" s="13">
        <v>575</v>
      </c>
      <c r="H11" s="12">
        <f>126213+5965</f>
        <v>132178</v>
      </c>
      <c r="I11" s="12">
        <f>480123+23032</f>
        <v>503155</v>
      </c>
      <c r="J11" s="12">
        <f>245+8</f>
        <v>253</v>
      </c>
      <c r="K11" s="12">
        <f>17106+1291</f>
        <v>18397</v>
      </c>
      <c r="L11" s="12">
        <f>67093+4406</f>
        <v>71499</v>
      </c>
      <c r="M11" s="11"/>
    </row>
    <row r="12" ht="29" customHeight="1" spans="1:13">
      <c r="A12" s="11"/>
      <c r="B12" s="11" t="s">
        <v>24</v>
      </c>
      <c r="C12" s="12">
        <v>3</v>
      </c>
      <c r="D12" s="12">
        <f>E12+F12</f>
        <v>1385</v>
      </c>
      <c r="E12" s="12">
        <v>1385</v>
      </c>
      <c r="F12" s="12">
        <v>0</v>
      </c>
      <c r="G12" s="12">
        <v>912</v>
      </c>
      <c r="H12" s="14">
        <v>20754</v>
      </c>
      <c r="I12" s="14">
        <v>76383</v>
      </c>
      <c r="J12" s="14">
        <v>243</v>
      </c>
      <c r="K12" s="14">
        <v>10416</v>
      </c>
      <c r="L12" s="14">
        <v>36152</v>
      </c>
      <c r="M12" s="11"/>
    </row>
    <row r="13" ht="29" customHeight="1" spans="1:13">
      <c r="A13" s="11"/>
      <c r="B13" s="11" t="s">
        <v>25</v>
      </c>
      <c r="C13" s="12">
        <v>1</v>
      </c>
      <c r="D13" s="12">
        <f>E13+F13</f>
        <v>50</v>
      </c>
      <c r="E13" s="12">
        <v>50</v>
      </c>
      <c r="F13" s="12">
        <v>0</v>
      </c>
      <c r="G13" s="12">
        <v>12</v>
      </c>
      <c r="H13" s="12">
        <v>8094</v>
      </c>
      <c r="I13" s="12">
        <v>2888</v>
      </c>
      <c r="J13" s="12">
        <v>3</v>
      </c>
      <c r="K13" s="20">
        <v>578</v>
      </c>
      <c r="L13" s="12">
        <v>2324</v>
      </c>
      <c r="M13" s="11"/>
    </row>
    <row r="14" ht="29" customHeight="1" spans="1:13">
      <c r="A14" s="11"/>
      <c r="B14" s="9" t="s">
        <v>26</v>
      </c>
      <c r="C14" s="15">
        <f>C15+C16+C17</f>
        <v>3</v>
      </c>
      <c r="D14" s="15">
        <f>D15+D16+D17</f>
        <v>745</v>
      </c>
      <c r="E14" s="15">
        <f>E15+E16+E17</f>
        <v>745</v>
      </c>
      <c r="F14" s="15">
        <f>F15+F16+F17</f>
        <v>0</v>
      </c>
      <c r="G14" s="15">
        <v>931</v>
      </c>
      <c r="H14" s="15">
        <v>26470</v>
      </c>
      <c r="I14" s="15">
        <v>96435</v>
      </c>
      <c r="J14" s="15">
        <v>326</v>
      </c>
      <c r="K14" s="18">
        <v>18302</v>
      </c>
      <c r="L14" s="15">
        <v>64710</v>
      </c>
      <c r="M14" s="11"/>
    </row>
    <row r="15" ht="29" customHeight="1" spans="1:13">
      <c r="A15" s="11"/>
      <c r="B15" s="11" t="s">
        <v>27</v>
      </c>
      <c r="C15" s="12">
        <v>1</v>
      </c>
      <c r="D15" s="12">
        <f>E15+F15</f>
        <v>400</v>
      </c>
      <c r="E15" s="12">
        <v>400</v>
      </c>
      <c r="F15" s="12">
        <v>0</v>
      </c>
      <c r="G15" s="12">
        <v>422</v>
      </c>
      <c r="H15" s="12">
        <v>16800</v>
      </c>
      <c r="I15" s="12">
        <v>58700</v>
      </c>
      <c r="J15" s="12">
        <v>119</v>
      </c>
      <c r="K15" s="12">
        <v>16800</v>
      </c>
      <c r="L15" s="12">
        <v>57800</v>
      </c>
      <c r="M15" s="11"/>
    </row>
    <row r="16" ht="29" customHeight="1" spans="1:13">
      <c r="A16" s="11"/>
      <c r="B16" s="11" t="s">
        <v>28</v>
      </c>
      <c r="C16" s="12">
        <v>1</v>
      </c>
      <c r="D16" s="12">
        <f>E16+F16</f>
        <v>110</v>
      </c>
      <c r="E16" s="12">
        <v>110</v>
      </c>
      <c r="F16" s="12">
        <v>0</v>
      </c>
      <c r="G16" s="12">
        <v>220</v>
      </c>
      <c r="H16" s="12">
        <v>8050</v>
      </c>
      <c r="I16" s="12">
        <v>32100</v>
      </c>
      <c r="J16" s="12">
        <v>119</v>
      </c>
      <c r="K16" s="12">
        <v>850</v>
      </c>
      <c r="L16" s="12">
        <v>2450</v>
      </c>
      <c r="M16" s="11"/>
    </row>
    <row r="17" ht="29" customHeight="1" spans="1:13">
      <c r="A17" s="11"/>
      <c r="B17" s="11" t="s">
        <v>29</v>
      </c>
      <c r="C17" s="12">
        <v>1</v>
      </c>
      <c r="D17" s="12">
        <f>E17+F17</f>
        <v>235</v>
      </c>
      <c r="E17" s="12">
        <v>235</v>
      </c>
      <c r="F17" s="12">
        <v>0</v>
      </c>
      <c r="G17" s="12">
        <v>289</v>
      </c>
      <c r="H17" s="12">
        <v>1620</v>
      </c>
      <c r="I17" s="12">
        <v>5635</v>
      </c>
      <c r="J17" s="12">
        <v>88</v>
      </c>
      <c r="K17" s="12">
        <v>652</v>
      </c>
      <c r="L17" s="12">
        <v>3560</v>
      </c>
      <c r="M17" s="11"/>
    </row>
    <row r="18" ht="26" customHeight="1" spans="1:13">
      <c r="A18" s="11"/>
      <c r="B18" s="9" t="s">
        <v>30</v>
      </c>
      <c r="C18" s="15">
        <f>C19+C20+C21+C22</f>
        <v>415</v>
      </c>
      <c r="D18" s="15">
        <f>D19+D20+D21+D22</f>
        <v>15100.22</v>
      </c>
      <c r="E18" s="15">
        <f>E19+E20+E21+E22</f>
        <v>12440.22</v>
      </c>
      <c r="F18" s="15">
        <f>F19+F20+F21+F22</f>
        <v>2660</v>
      </c>
      <c r="G18" s="15">
        <v>1029</v>
      </c>
      <c r="H18" s="15">
        <v>256964</v>
      </c>
      <c r="I18" s="15">
        <v>958075</v>
      </c>
      <c r="J18" s="15">
        <v>459</v>
      </c>
      <c r="K18" s="15">
        <v>39217</v>
      </c>
      <c r="L18" s="15">
        <v>142014</v>
      </c>
      <c r="M18" s="11"/>
    </row>
    <row r="19" ht="26" customHeight="1" spans="1:13">
      <c r="A19" s="16"/>
      <c r="B19" s="11" t="s">
        <v>31</v>
      </c>
      <c r="C19" s="12">
        <v>366</v>
      </c>
      <c r="D19" s="12">
        <f>E19+F19</f>
        <v>8738.52</v>
      </c>
      <c r="E19" s="12">
        <v>8678.52</v>
      </c>
      <c r="F19" s="12">
        <v>60</v>
      </c>
      <c r="G19" s="12">
        <f>577+27</f>
        <v>604</v>
      </c>
      <c r="H19" s="12">
        <f>139692+16229</f>
        <v>155921</v>
      </c>
      <c r="I19" s="12">
        <f>528536+63044</f>
        <v>591580</v>
      </c>
      <c r="J19" s="12">
        <f>357+11</f>
        <v>368</v>
      </c>
      <c r="K19" s="12">
        <f>21995+2695</f>
        <v>24690</v>
      </c>
      <c r="L19" s="12">
        <f>79298+10271</f>
        <v>89569</v>
      </c>
      <c r="M19" s="16"/>
    </row>
    <row r="20" ht="26" customHeight="1" spans="1:13">
      <c r="A20" s="16"/>
      <c r="B20" s="11" t="s">
        <v>32</v>
      </c>
      <c r="C20" s="12">
        <v>6</v>
      </c>
      <c r="D20" s="12">
        <f>E20+F20</f>
        <v>92.8</v>
      </c>
      <c r="E20" s="12">
        <v>92.8</v>
      </c>
      <c r="F20" s="12">
        <v>0</v>
      </c>
      <c r="G20" s="12">
        <v>6</v>
      </c>
      <c r="H20" s="12">
        <v>2263</v>
      </c>
      <c r="I20" s="12">
        <v>8880</v>
      </c>
      <c r="J20" s="12">
        <v>6</v>
      </c>
      <c r="K20" s="12">
        <v>463</v>
      </c>
      <c r="L20" s="12">
        <v>1808</v>
      </c>
      <c r="M20" s="16"/>
    </row>
    <row r="21" ht="26" customHeight="1" spans="1:13">
      <c r="A21" s="16"/>
      <c r="B21" s="11" t="s">
        <v>33</v>
      </c>
      <c r="C21" s="12">
        <v>23</v>
      </c>
      <c r="D21" s="12">
        <f>E21+F21</f>
        <v>3339.5</v>
      </c>
      <c r="E21" s="12">
        <f>2105.5+14</f>
        <v>2119.5</v>
      </c>
      <c r="F21" s="12">
        <v>1220</v>
      </c>
      <c r="G21" s="12">
        <v>412</v>
      </c>
      <c r="H21" s="12">
        <f>96552+480</f>
        <v>97032</v>
      </c>
      <c r="I21" s="12">
        <f>351419+2059</f>
        <v>353478</v>
      </c>
      <c r="J21" s="12">
        <v>75</v>
      </c>
      <c r="K21" s="12">
        <f>14696+152</f>
        <v>14848</v>
      </c>
      <c r="L21" s="12">
        <f>52907+636</f>
        <v>53543</v>
      </c>
      <c r="M21" s="16"/>
    </row>
    <row r="22" ht="26" customHeight="1" spans="1:13">
      <c r="A22" s="16"/>
      <c r="B22" s="11" t="s">
        <v>34</v>
      </c>
      <c r="C22" s="12">
        <v>20</v>
      </c>
      <c r="D22" s="12">
        <f>E22+F22</f>
        <v>2929.4</v>
      </c>
      <c r="E22" s="12">
        <v>1549.4</v>
      </c>
      <c r="F22" s="12">
        <v>1380</v>
      </c>
      <c r="G22" s="12">
        <v>35</v>
      </c>
      <c r="H22" s="12">
        <v>18457</v>
      </c>
      <c r="I22" s="12">
        <v>69240</v>
      </c>
      <c r="J22" s="12">
        <v>22</v>
      </c>
      <c r="K22" s="12">
        <v>2063</v>
      </c>
      <c r="L22" s="12">
        <v>8001</v>
      </c>
      <c r="M22" s="16"/>
    </row>
    <row r="23" ht="26" customHeight="1" spans="1:13">
      <c r="A23" s="16"/>
      <c r="B23" s="9" t="s">
        <v>35</v>
      </c>
      <c r="C23" s="15">
        <v>1</v>
      </c>
      <c r="D23" s="15">
        <f>E23+F23</f>
        <v>1230</v>
      </c>
      <c r="E23" s="15">
        <v>1000</v>
      </c>
      <c r="F23" s="15">
        <v>230</v>
      </c>
      <c r="G23" s="15">
        <v>27</v>
      </c>
      <c r="H23" s="15">
        <v>4164</v>
      </c>
      <c r="I23" s="15">
        <v>17493</v>
      </c>
      <c r="J23" s="15">
        <v>27</v>
      </c>
      <c r="K23" s="15">
        <v>4164</v>
      </c>
      <c r="L23" s="15">
        <v>17493</v>
      </c>
      <c r="M23" s="16"/>
    </row>
    <row r="24" ht="26" customHeight="1" spans="1:13">
      <c r="A24" s="16"/>
      <c r="B24" s="9" t="s">
        <v>36</v>
      </c>
      <c r="C24" s="15">
        <f>C25+C26+C27</f>
        <v>8</v>
      </c>
      <c r="D24" s="15">
        <f>D25+D26+D27</f>
        <v>8922.9</v>
      </c>
      <c r="E24" s="15">
        <f>E25+E26+E27</f>
        <v>8922.9</v>
      </c>
      <c r="F24" s="15">
        <v>0</v>
      </c>
      <c r="G24" s="15">
        <v>2542</v>
      </c>
      <c r="H24" s="15">
        <v>54704</v>
      </c>
      <c r="I24" s="15">
        <v>157836</v>
      </c>
      <c r="J24" s="15">
        <v>1335</v>
      </c>
      <c r="K24" s="15">
        <v>41596</v>
      </c>
      <c r="L24" s="15">
        <v>99516</v>
      </c>
      <c r="M24" s="16"/>
    </row>
    <row r="25" ht="26" customHeight="1" spans="1:13">
      <c r="A25" s="16"/>
      <c r="B25" s="11" t="s">
        <v>37</v>
      </c>
      <c r="C25" s="12">
        <v>1</v>
      </c>
      <c r="D25" s="12">
        <f t="shared" ref="D25:D31" si="0">E25+F25</f>
        <v>380</v>
      </c>
      <c r="E25" s="12">
        <v>380</v>
      </c>
      <c r="F25" s="12">
        <v>0</v>
      </c>
      <c r="G25" s="12">
        <v>40</v>
      </c>
      <c r="H25" s="12">
        <v>128</v>
      </c>
      <c r="I25" s="12">
        <v>380</v>
      </c>
      <c r="J25" s="12">
        <v>15</v>
      </c>
      <c r="K25" s="12">
        <v>20</v>
      </c>
      <c r="L25" s="12">
        <v>60</v>
      </c>
      <c r="M25" s="16"/>
    </row>
    <row r="26" ht="26" customHeight="1" spans="1:13">
      <c r="A26" s="16"/>
      <c r="B26" s="11" t="s">
        <v>38</v>
      </c>
      <c r="C26" s="12">
        <v>5</v>
      </c>
      <c r="D26" s="12">
        <f t="shared" si="0"/>
        <v>5342.9</v>
      </c>
      <c r="E26" s="12">
        <v>5342.9</v>
      </c>
      <c r="F26" s="12">
        <v>0</v>
      </c>
      <c r="G26" s="12">
        <v>1658</v>
      </c>
      <c r="H26" s="12">
        <v>39576</v>
      </c>
      <c r="I26" s="12">
        <v>92456</v>
      </c>
      <c r="J26" s="12">
        <v>476</v>
      </c>
      <c r="K26" s="12">
        <v>39576</v>
      </c>
      <c r="L26" s="12">
        <v>92456</v>
      </c>
      <c r="M26" s="16"/>
    </row>
    <row r="27" ht="26" customHeight="1" spans="1:13">
      <c r="A27" s="16"/>
      <c r="B27" s="11" t="s">
        <v>39</v>
      </c>
      <c r="C27" s="12">
        <v>2</v>
      </c>
      <c r="D27" s="12">
        <f t="shared" si="0"/>
        <v>3200</v>
      </c>
      <c r="E27" s="12">
        <v>3200</v>
      </c>
      <c r="F27" s="12">
        <v>0</v>
      </c>
      <c r="G27" s="12">
        <v>844</v>
      </c>
      <c r="H27" s="12">
        <v>15000</v>
      </c>
      <c r="I27" s="12">
        <v>65000</v>
      </c>
      <c r="J27" s="12">
        <v>844</v>
      </c>
      <c r="K27" s="12">
        <v>2000</v>
      </c>
      <c r="L27" s="12">
        <v>7000</v>
      </c>
      <c r="M27" s="16"/>
    </row>
    <row r="28" ht="26" customHeight="1" spans="1:13">
      <c r="A28" s="16"/>
      <c r="B28" s="9" t="s">
        <v>40</v>
      </c>
      <c r="C28" s="15">
        <v>1</v>
      </c>
      <c r="D28" s="15">
        <f t="shared" si="0"/>
        <v>12</v>
      </c>
      <c r="E28" s="15">
        <v>12</v>
      </c>
      <c r="F28" s="15">
        <v>0</v>
      </c>
      <c r="G28" s="15">
        <v>5</v>
      </c>
      <c r="H28" s="15">
        <v>436</v>
      </c>
      <c r="I28" s="15">
        <v>1702</v>
      </c>
      <c r="J28" s="15">
        <v>1</v>
      </c>
      <c r="K28" s="15">
        <v>61</v>
      </c>
      <c r="L28" s="15">
        <v>199</v>
      </c>
      <c r="M28" s="16"/>
    </row>
    <row r="29" ht="26" customHeight="1" spans="1:13">
      <c r="A29" s="16"/>
      <c r="B29" s="17" t="s">
        <v>41</v>
      </c>
      <c r="C29" s="12">
        <v>1</v>
      </c>
      <c r="D29" s="12">
        <f t="shared" si="0"/>
        <v>12</v>
      </c>
      <c r="E29" s="12">
        <v>12</v>
      </c>
      <c r="F29" s="12">
        <v>0</v>
      </c>
      <c r="G29" s="12">
        <v>5</v>
      </c>
      <c r="H29" s="12">
        <v>436</v>
      </c>
      <c r="I29" s="12">
        <v>1702</v>
      </c>
      <c r="J29" s="12">
        <v>1</v>
      </c>
      <c r="K29" s="12">
        <v>61</v>
      </c>
      <c r="L29" s="12">
        <v>199</v>
      </c>
      <c r="M29" s="16"/>
    </row>
    <row r="30" ht="26" customHeight="1" spans="1:13">
      <c r="A30" s="16"/>
      <c r="B30" s="9" t="s">
        <v>42</v>
      </c>
      <c r="C30" s="7">
        <v>1</v>
      </c>
      <c r="D30" s="7">
        <f t="shared" si="0"/>
        <v>20</v>
      </c>
      <c r="E30" s="7">
        <v>20</v>
      </c>
      <c r="F30" s="7">
        <v>0</v>
      </c>
      <c r="G30" s="18">
        <v>2</v>
      </c>
      <c r="H30" s="7">
        <v>400</v>
      </c>
      <c r="I30" s="7">
        <v>920</v>
      </c>
      <c r="J30" s="7">
        <v>1</v>
      </c>
      <c r="K30" s="7">
        <v>45</v>
      </c>
      <c r="L30" s="7">
        <v>176</v>
      </c>
      <c r="M30" s="16"/>
    </row>
    <row r="31" ht="26" customHeight="1" spans="1:13">
      <c r="A31" s="16"/>
      <c r="B31" s="6" t="s">
        <v>43</v>
      </c>
      <c r="C31" s="7">
        <v>1</v>
      </c>
      <c r="D31" s="7">
        <f t="shared" si="0"/>
        <v>20</v>
      </c>
      <c r="E31" s="7">
        <v>20</v>
      </c>
      <c r="F31" s="7">
        <v>0</v>
      </c>
      <c r="G31" s="19">
        <v>2</v>
      </c>
      <c r="H31" s="7">
        <v>400</v>
      </c>
      <c r="I31" s="7">
        <v>920</v>
      </c>
      <c r="J31" s="7">
        <v>1</v>
      </c>
      <c r="K31" s="7">
        <v>45</v>
      </c>
      <c r="L31" s="7">
        <v>176</v>
      </c>
      <c r="M31" s="16"/>
    </row>
  </sheetData>
  <mergeCells count="15">
    <mergeCell ref="A1:M1"/>
    <mergeCell ref="A2:M2"/>
    <mergeCell ref="A3:M3"/>
    <mergeCell ref="D4:F4"/>
    <mergeCell ref="G4:L4"/>
    <mergeCell ref="E5:F5"/>
    <mergeCell ref="J5:L5"/>
    <mergeCell ref="A4:A6"/>
    <mergeCell ref="B4:B6"/>
    <mergeCell ref="C4:C6"/>
    <mergeCell ref="D5:D6"/>
    <mergeCell ref="G5:G6"/>
    <mergeCell ref="H5:H6"/>
    <mergeCell ref="I5:I6"/>
    <mergeCell ref="M4:M6"/>
  </mergeCells>
  <pageMargins left="0.590277777777778" right="0.393055555555556" top="0.550694444444444" bottom="0.550694444444444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2022-12-06T07:28:00Z</dcterms:created>
  <dcterms:modified xsi:type="dcterms:W3CDTF">2023-12-25T02:03:11Z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E83C5FDC27824D2FB6FCCEFFCEB40D5D_13</vt:lpwstr>
  </property>
  <property fmtid="{D5CDD505-2E9C-101B-9397-08002B2CF9AE}" pid="3" name="KSOProductBuildVer">
    <vt:lpwstr>2052-12.1.0.15990</vt:lpwstr>
  </property>
</Properties>
</file>