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3"/>
  </bookViews>
  <sheets>
    <sheet name="封面" sheetId="9" r:id="rId1"/>
    <sheet name="表一 2025年永州经开区一般公共预算收支总表" sheetId="8" r:id="rId2"/>
    <sheet name="附表一 2025年永州经开区一般公共财政收入预算表 " sheetId="7" r:id="rId3"/>
    <sheet name="附表二 2025年永州经开区一般公共预算支出情况表" sheetId="6" r:id="rId4"/>
    <sheet name="附表三 2025年永州经开区专项（项目）资金绩效目标汇总表" sheetId="11" r:id="rId5"/>
    <sheet name="附件一 机关事务业务专项经费" sheetId="12" r:id="rId6"/>
    <sheet name="附件二 招商引资业务经费" sheetId="13" r:id="rId7"/>
  </sheets>
  <definedNames>
    <definedName name="_xlnm._FilterDatabase" localSheetId="3" hidden="1">'附表二 2025年永州经开区一般公共预算支出情况表'!$A$4:$J$175</definedName>
    <definedName name="_xlnm.Print_Titles" localSheetId="2">'附表一 2025年永州经开区一般公共财政收入预算表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<sst xmlns="http://schemas.openxmlformats.org/spreadsheetml/2006/main" count="478" uniqueCount="361">
  <si>
    <t>第一部分</t>
  </si>
  <si>
    <t xml:space="preserve">
2025年永州经济技术开发区
一般公共预算(草案)</t>
  </si>
  <si>
    <t>天津市</t>
  </si>
  <si>
    <t xml:space="preserve">永州经济技术开发区财政局编制
</t>
  </si>
  <si>
    <t>河北省</t>
  </si>
  <si>
    <t>经202 年 月 日永州市第 届人民代表大会第 次会议研究决定通过</t>
  </si>
  <si>
    <t>山西省</t>
  </si>
  <si>
    <t>内蒙古自治区</t>
  </si>
  <si>
    <t>表一：2025年永州经开区一般公共预算收支总表</t>
  </si>
  <si>
    <t>单位：万元</t>
  </si>
  <si>
    <t>收        入</t>
  </si>
  <si>
    <t>支        出</t>
  </si>
  <si>
    <t>项目</t>
  </si>
  <si>
    <t>2025年
预算</t>
  </si>
  <si>
    <t>2024年
预算</t>
  </si>
  <si>
    <t>增减额</t>
  </si>
  <si>
    <t>增减%</t>
  </si>
  <si>
    <t>一、税收收入</t>
  </si>
  <si>
    <t>一、一般公共服务支出</t>
  </si>
  <si>
    <t>二、非税收入</t>
  </si>
  <si>
    <t>二、公共安全支出</t>
  </si>
  <si>
    <t>一般预算收入（地方收入）小计</t>
  </si>
  <si>
    <t>三、教育支出</t>
  </si>
  <si>
    <t>转移性收入</t>
  </si>
  <si>
    <t>四、科学技术支出</t>
  </si>
  <si>
    <t>返还性收入</t>
  </si>
  <si>
    <t>五、文化旅游体育与传媒支出</t>
  </si>
  <si>
    <t>增值税和消费税税收返还收入</t>
  </si>
  <si>
    <t>六、社会保障和就业支出</t>
  </si>
  <si>
    <t>营改增返还收入</t>
  </si>
  <si>
    <t>七、卫生健康支出</t>
  </si>
  <si>
    <t>所得税技术返还收入</t>
  </si>
  <si>
    <t>八、节能环保支出</t>
  </si>
  <si>
    <t>成品油税费改革税收返还收入</t>
  </si>
  <si>
    <t>九、城乡社区支出</t>
  </si>
  <si>
    <t>其他返还性收入</t>
  </si>
  <si>
    <t>十、农林水支出</t>
  </si>
  <si>
    <t>一般性转移支付收入</t>
  </si>
  <si>
    <t>十一、交通运输支出</t>
  </si>
  <si>
    <t>体制补助收入</t>
  </si>
  <si>
    <t>十二、资源勘探工业信息等支出</t>
  </si>
  <si>
    <t>均衡性转移支付收入</t>
  </si>
  <si>
    <t>十三、商业服务业等支出</t>
  </si>
  <si>
    <t>调整工资转移支付补助收入</t>
  </si>
  <si>
    <t>十四、自然资源海洋气象等支出</t>
  </si>
  <si>
    <t>农村税费改革补助收入</t>
  </si>
  <si>
    <t>十五、住房保障支出</t>
  </si>
  <si>
    <t>县级基本财力保障机制奖补资金收入</t>
  </si>
  <si>
    <t>十六、粮油物资储备支出</t>
  </si>
  <si>
    <t>结算补助收入</t>
  </si>
  <si>
    <t>十七、灾害防治及应急管理支出</t>
  </si>
  <si>
    <t>体制上解收入</t>
  </si>
  <si>
    <t>十八、预备费</t>
  </si>
  <si>
    <t>公共安全共同财政事权转移支付收入</t>
  </si>
  <si>
    <t>十九、债务付息支出</t>
  </si>
  <si>
    <t>教育共同财政事权转移支付收入</t>
  </si>
  <si>
    <t>二十、其他支出</t>
  </si>
  <si>
    <t>文化旅游体育与传媒共同财政事权转移支付收入</t>
  </si>
  <si>
    <t>一般预算支出小计</t>
  </si>
  <si>
    <t>社会保障和就业共同财政事权转移支付收入</t>
  </si>
  <si>
    <t>转移性支出</t>
  </si>
  <si>
    <t>医疗卫生共同财政事权转移支付收入</t>
  </si>
  <si>
    <t>体制上解支出</t>
  </si>
  <si>
    <t>节能环保共同财政事权转移支付收入</t>
  </si>
  <si>
    <t>结算补助支出</t>
  </si>
  <si>
    <t>农林水共同财政事权转移支付收入</t>
  </si>
  <si>
    <t>出口退税专项上解支出</t>
  </si>
  <si>
    <t>农村综合改革转移支付收入</t>
  </si>
  <si>
    <t>专项上解支出</t>
  </si>
  <si>
    <t>其他一般性转移支付收入</t>
  </si>
  <si>
    <t>调出资金</t>
  </si>
  <si>
    <t>专项转移支付收入</t>
  </si>
  <si>
    <t>上年结余收入</t>
  </si>
  <si>
    <t>动用预算稳定调节资金</t>
  </si>
  <si>
    <t>预算结余</t>
  </si>
  <si>
    <t>新增债务收入</t>
  </si>
  <si>
    <t>其中：结转</t>
  </si>
  <si>
    <t>调入资金</t>
  </si>
  <si>
    <t>结余</t>
  </si>
  <si>
    <t>收入合计</t>
  </si>
  <si>
    <t>支出合计</t>
  </si>
  <si>
    <t xml:space="preserve">附表一：2025年永州经开区一般公共财政收入预算表 </t>
  </si>
  <si>
    <t>比2024年预算</t>
  </si>
  <si>
    <t>2024年
预计完成数</t>
  </si>
  <si>
    <t>比2024年预计完成数</t>
  </si>
  <si>
    <t>1、增值税</t>
  </si>
  <si>
    <t>2、企业所得税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</si>
  <si>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</si>
  <si>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</si>
  <si>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</si>
  <si>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</si>
  <si>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</si>
  <si>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</si>
  <si>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t>9、土地增值税</t>
  </si>
  <si>
    <t>10、车船税</t>
  </si>
  <si>
    <t>11、耕地占用税</t>
  </si>
  <si>
    <t>12、契税</t>
  </si>
  <si>
    <t>13、环境保护税</t>
  </si>
  <si>
    <t>14、其他税收收入</t>
  </si>
  <si>
    <t>1、专项收入</t>
  </si>
  <si>
    <t>（1）教育费附加收入</t>
  </si>
  <si>
    <t>（2）地方教育费附加收入</t>
  </si>
  <si>
    <t>（3）残疾人就业保障金收入</t>
  </si>
  <si>
    <t>（4）森林植被恢复费</t>
  </si>
  <si>
    <t>（5）水利建设专项收入</t>
  </si>
  <si>
    <t>（6）其他专项收入</t>
  </si>
  <si>
    <t>2、行政事业性收费收入</t>
  </si>
  <si>
    <t>3、罚没收入</t>
  </si>
  <si>
    <t>4、国有资本经营收入</t>
  </si>
  <si>
    <t>5、国有资源（资产）有偿使用收入</t>
  </si>
  <si>
    <t>6、政府住房基金收入</t>
  </si>
  <si>
    <t>7、其他收入</t>
  </si>
  <si>
    <t>一般公共预算收入（地方收入）小计</t>
  </si>
  <si>
    <t>上划中央收入</t>
  </si>
  <si>
    <t>上划省级收入</t>
  </si>
  <si>
    <t>一般公共预算收入（财政总收入）合计</t>
  </si>
  <si>
    <t>附表二：2025年永州经开区一般公共预算支出情况表</t>
  </si>
  <si>
    <t>功能科目</t>
  </si>
  <si>
    <t>2025年预算</t>
  </si>
  <si>
    <t>小计</t>
  </si>
  <si>
    <t>人员经费</t>
  </si>
  <si>
    <t>商品服务支出</t>
  </si>
  <si>
    <t>专项资金</t>
  </si>
  <si>
    <t>一般公共服务支出</t>
  </si>
  <si>
    <t>人大事务</t>
  </si>
  <si>
    <t>行政运行</t>
  </si>
  <si>
    <t>其他人大事务支出</t>
  </si>
  <si>
    <t>政府办公厅（室）及相关机构事务</t>
  </si>
  <si>
    <t>专项业务及机关事务管理</t>
  </si>
  <si>
    <t>新增科目</t>
  </si>
  <si>
    <t>政务公开审批</t>
  </si>
  <si>
    <t>其他政府办公厅（室）及相关机构事务支出</t>
  </si>
  <si>
    <t>发展与改革事务</t>
  </si>
  <si>
    <t>其他发展与改革事务支出</t>
  </si>
  <si>
    <t>统计信息事务</t>
  </si>
  <si>
    <t>专项普查活动</t>
  </si>
  <si>
    <t>其他统计信息事务支出</t>
  </si>
  <si>
    <t>财政事务</t>
  </si>
  <si>
    <t>财政国库业务</t>
  </si>
  <si>
    <t>信息化建设</t>
  </si>
  <si>
    <t>其他财政事务支出</t>
  </si>
  <si>
    <t>税收事务</t>
  </si>
  <si>
    <t>税收业务</t>
  </si>
  <si>
    <t>审计事务</t>
  </si>
  <si>
    <t>审计业务</t>
  </si>
  <si>
    <t>纪检监察事务</t>
  </si>
  <si>
    <t>大案要案查处</t>
  </si>
  <si>
    <t>其他纪检监察事务支出</t>
  </si>
  <si>
    <t>商贸事务</t>
  </si>
  <si>
    <t>对外贸易管理</t>
  </si>
  <si>
    <t>外资管理</t>
  </si>
  <si>
    <t>国内贸易管理</t>
  </si>
  <si>
    <t>招商引资</t>
  </si>
  <si>
    <t>其他商贸事务支出</t>
  </si>
  <si>
    <t>档案事务</t>
  </si>
  <si>
    <t>其他档案事务支出</t>
  </si>
  <si>
    <t>群众团体事务</t>
  </si>
  <si>
    <t>其他群众团体事务支出</t>
  </si>
  <si>
    <t>组织事务</t>
  </si>
  <si>
    <t>其他组织事务支出</t>
  </si>
  <si>
    <t>宣传事务</t>
  </si>
  <si>
    <t>其他宣传事务支出</t>
  </si>
  <si>
    <t>其他共产党事务支出</t>
  </si>
  <si>
    <t>市场监督管理事务</t>
  </si>
  <si>
    <t>其他市场监督管理事务</t>
  </si>
  <si>
    <t>信访事务</t>
  </si>
  <si>
    <t>信访业务</t>
  </si>
  <si>
    <t>公共安全支出</t>
  </si>
  <si>
    <t>武装警察部队</t>
  </si>
  <si>
    <t>其他武装警察部队支出</t>
  </si>
  <si>
    <t>公安</t>
  </si>
  <si>
    <t>其他公安支出</t>
  </si>
  <si>
    <t>司法</t>
  </si>
  <si>
    <t>基层司法业务</t>
  </si>
  <si>
    <t>普法宣传</t>
  </si>
  <si>
    <t>律师管理</t>
  </si>
  <si>
    <t>其他司法支出</t>
  </si>
  <si>
    <t>科学技术支出</t>
  </si>
  <si>
    <t>科学技术管理事务</t>
  </si>
  <si>
    <t>其他科学技术管理事务支出</t>
  </si>
  <si>
    <t>其他科学技术支出</t>
  </si>
  <si>
    <t>文化旅游体育与传媒支出</t>
  </si>
  <si>
    <t>文化和旅游</t>
  </si>
  <si>
    <t>其他文化和旅游支出</t>
  </si>
  <si>
    <t>社会保障和就业支出</t>
  </si>
  <si>
    <t>人力资源和社会保障管理事务</t>
  </si>
  <si>
    <t>劳动保障监察</t>
  </si>
  <si>
    <t>社会保险经办机构</t>
  </si>
  <si>
    <t>其他人力资源和社会保障管理事务支出</t>
  </si>
  <si>
    <t>行政事业单位养老支出</t>
  </si>
  <si>
    <t>行政单位离退休</t>
  </si>
  <si>
    <t>机关事业单位基本养老保险缴费支出</t>
  </si>
  <si>
    <t>机关事业单位职业年金缴费支出</t>
  </si>
  <si>
    <t>退役安置</t>
  </si>
  <si>
    <t>其他退役安置支出</t>
  </si>
  <si>
    <t>社会福利</t>
  </si>
  <si>
    <t>其他社会福利支出</t>
  </si>
  <si>
    <t>残疾人事业</t>
  </si>
  <si>
    <t>其他残疾人事业支出</t>
  </si>
  <si>
    <t>其他生活救助</t>
  </si>
  <si>
    <t>其他城市生活救助</t>
  </si>
  <si>
    <t>其他社会保障和就业支出</t>
  </si>
  <si>
    <t>卫生健康支出</t>
  </si>
  <si>
    <t>卫生健康管理事务</t>
  </si>
  <si>
    <t>公共卫生</t>
  </si>
  <si>
    <t>重大公共卫生服务</t>
  </si>
  <si>
    <t>计划生育事务</t>
  </si>
  <si>
    <t>其他企划生育事务支出</t>
  </si>
  <si>
    <t>行政事业单位医疗</t>
  </si>
  <si>
    <t>其他行政事业单位医疗支出</t>
  </si>
  <si>
    <t>节能环保支出</t>
  </si>
  <si>
    <t>环境保护管理事务</t>
  </si>
  <si>
    <t>其他环境保护管理事务支出</t>
  </si>
  <si>
    <t>环境监测与监察</t>
  </si>
  <si>
    <t>其他环境监测与监察支出</t>
  </si>
  <si>
    <t>污染防治</t>
  </si>
  <si>
    <t>其他污染防治支出</t>
  </si>
  <si>
    <t>城乡社区支出</t>
  </si>
  <si>
    <t>城乡社区管理事务</t>
  </si>
  <si>
    <t>城管执法</t>
  </si>
  <si>
    <t>工程建设管理</t>
  </si>
  <si>
    <t>其他城乡社区管理事务支出</t>
  </si>
  <si>
    <t>城乡社区规划与管理</t>
  </si>
  <si>
    <t>城乡社区环境卫生</t>
  </si>
  <si>
    <t>建设市场管理与监督</t>
  </si>
  <si>
    <t>其他城乡社区支出</t>
  </si>
  <si>
    <t>农林水支出</t>
  </si>
  <si>
    <t>农业农村</t>
  </si>
  <si>
    <t>其他农业农村支出</t>
  </si>
  <si>
    <t>林业和草原</t>
  </si>
  <si>
    <t>其他林业和草原支出</t>
  </si>
  <si>
    <t>水利</t>
  </si>
  <si>
    <t>其他水利支出</t>
  </si>
  <si>
    <t>巩固脱贫攻坚成果衔接乡村振兴</t>
  </si>
  <si>
    <t>其他巩固脱贫攻坚成果衔接乡村振兴支出</t>
  </si>
  <si>
    <t>交通运输支出</t>
  </si>
  <si>
    <t>公路水路运输</t>
  </si>
  <si>
    <t>其他公路水路运输支出</t>
  </si>
  <si>
    <t>资源勘探工业信息等支出</t>
  </si>
  <si>
    <t>工业和信息产业监管</t>
  </si>
  <si>
    <t>其他工业和信息产业监管支出</t>
  </si>
  <si>
    <t>其他资源勘探工业信息等支出</t>
  </si>
  <si>
    <t>自然资源海洋气象等支出</t>
  </si>
  <si>
    <t>自然资源事务</t>
  </si>
  <si>
    <t>自然资源规划及管理</t>
  </si>
  <si>
    <t>自然资源利用与保护</t>
  </si>
  <si>
    <t>其他自然资源事务支出</t>
  </si>
  <si>
    <t>住房保障支出</t>
  </si>
  <si>
    <t>保障性安居工程支出</t>
  </si>
  <si>
    <t>棚户区改造</t>
  </si>
  <si>
    <t>配租型住房保障</t>
  </si>
  <si>
    <t>其他保障性安居工程支出</t>
  </si>
  <si>
    <t>住房改革支出</t>
  </si>
  <si>
    <t>住房公积金</t>
  </si>
  <si>
    <t>灾害防治及应急管理支出</t>
  </si>
  <si>
    <t>应急管理事务</t>
  </si>
  <si>
    <t>灾害风险防治</t>
  </si>
  <si>
    <t>安全监管</t>
  </si>
  <si>
    <t>应急救援</t>
  </si>
  <si>
    <t>应急管理</t>
  </si>
  <si>
    <t>其他应急管理支出</t>
  </si>
  <si>
    <t>消防救援事务</t>
  </si>
  <si>
    <t>其他消防救援事务支出</t>
  </si>
  <si>
    <t>预备费</t>
  </si>
  <si>
    <t>其他支出</t>
  </si>
  <si>
    <t>债务付息支出</t>
  </si>
  <si>
    <t>地方政府一般债券付息支出</t>
  </si>
  <si>
    <t>一般公共预算支出合计</t>
  </si>
  <si>
    <t>附表三：2025年永州经开区专项（项目）资金绩效目标汇总表</t>
  </si>
  <si>
    <t>序号</t>
  </si>
  <si>
    <t>支出方向</t>
  </si>
  <si>
    <t>资金总额</t>
  </si>
  <si>
    <t>实施期绩效目标</t>
  </si>
  <si>
    <t>年度绩效目标</t>
  </si>
  <si>
    <t>办公楼物业管理费、水电费、租金、公务用车购置运行维护等开支</t>
  </si>
  <si>
    <t>保障机关事务办公正常运作</t>
  </si>
  <si>
    <t>招商引资推介、尽职调查、差旅费</t>
  </si>
  <si>
    <t>为持续深化“招商引资攻坚行动”，推动产业结构更优、层次更高，项目数量更足、成色更好，企业集聚更快、势头更强，以招商引资和项目建设的新突破开创高质量发展新局面。深化推进产业大招商，提升投资宣传推介水平，优化招商引资工作推进机制，加强项目落地督促检查等</t>
  </si>
  <si>
    <t>合计</t>
  </si>
  <si>
    <t>2024年度专项（项目）资金支出方向绩效目标表</t>
  </si>
  <si>
    <t>填报单位：中共永州经济技术开发区工作委员会办公室</t>
  </si>
  <si>
    <t>专项资金名称</t>
  </si>
  <si>
    <t>机关事务业务专项经费</t>
  </si>
  <si>
    <t>专项资金实施期</t>
  </si>
  <si>
    <t>1年</t>
  </si>
  <si>
    <t>支出方向（明细项目名称）</t>
  </si>
  <si>
    <t>办公楼物业管理费、水电费、租金、公务用车购置运行维护</t>
  </si>
  <si>
    <t>实施单位</t>
  </si>
  <si>
    <t>中共永州经济技术开发区工作委员会办公室</t>
  </si>
  <si>
    <t>主管部门</t>
  </si>
  <si>
    <t>永州经济技术开发区管理委员会</t>
  </si>
  <si>
    <t>资金投向</t>
  </si>
  <si>
    <t>其中：
市本级支出</t>
  </si>
  <si>
    <t>其中：
对区县转移支付支出</t>
  </si>
  <si>
    <t>专项资金立项依据</t>
  </si>
  <si>
    <t>用于科创办公楼物业管理费、水电费、租金、公务用车购置运行维护等开支</t>
  </si>
  <si>
    <t>本年度绩效目标</t>
  </si>
  <si>
    <t>本年度绩效
指标</t>
  </si>
  <si>
    <t>一级指标</t>
  </si>
  <si>
    <t>二级指标</t>
  </si>
  <si>
    <t>三级指标</t>
  </si>
  <si>
    <t>指标值</t>
  </si>
  <si>
    <t>度量单位</t>
  </si>
  <si>
    <t>指标值类型
（定量/定性/≤/≥）</t>
  </si>
  <si>
    <t>指标值内容</t>
  </si>
  <si>
    <r>
      <rPr>
        <sz val="10"/>
        <color rgb="FF000000"/>
        <rFont val="等线"/>
        <charset val="134"/>
      </rPr>
      <t xml:space="preserve"> </t>
    </r>
    <r>
      <rPr>
        <sz val="10"/>
        <color rgb="FF000000"/>
        <rFont val="等线"/>
        <charset val="134"/>
      </rPr>
      <t>评（扣分标准）</t>
    </r>
  </si>
  <si>
    <t>备注</t>
  </si>
  <si>
    <t>成本指标</t>
  </si>
  <si>
    <t>经济成本指标</t>
  </si>
  <si>
    <t>预算成本控制情况</t>
  </si>
  <si>
    <t>万元</t>
  </si>
  <si>
    <t>≤</t>
  </si>
  <si>
    <t>考察预算成本控制情况</t>
  </si>
  <si>
    <t>预算成本在764万元以内计20分，每超过1%扣0.5分，扣完为止</t>
  </si>
  <si>
    <t>产出指标</t>
  </si>
  <si>
    <t>数量指标</t>
  </si>
  <si>
    <t>维持正常运作率</t>
  </si>
  <si>
    <t>%</t>
  </si>
  <si>
    <t>定量</t>
  </si>
  <si>
    <t>保障办公大楼和公车事务正常运转，</t>
  </si>
  <si>
    <t>完成100%计15分，每下降1%扣0.5分，扣完为止</t>
  </si>
  <si>
    <t>质量指标</t>
  </si>
  <si>
    <t>办公楼故障率</t>
  </si>
  <si>
    <t>办公楼出现故障率不高于3%</t>
  </si>
  <si>
    <t>低于3%计15分，每高于1%扣0.5分，扣完为止</t>
  </si>
  <si>
    <t>时效指标</t>
  </si>
  <si>
    <t>工作完成及时率</t>
  </si>
  <si>
    <t>维护、派车均按时完成，工作完成及时率为100%</t>
  </si>
  <si>
    <t>完成100%计10分，每下降1%扣0.5分，扣完为止</t>
  </si>
  <si>
    <t>效益指标</t>
  </si>
  <si>
    <t>社会效益指标</t>
  </si>
  <si>
    <t>有效提高管理和服务水平</t>
  </si>
  <si>
    <t>有效提高</t>
  </si>
  <si>
    <t>-</t>
  </si>
  <si>
    <t>定性</t>
  </si>
  <si>
    <t>项目实施明显有助于管理和服务水平的则表明效益良好，得满分无助于管理和服务水平提高的为差，不得分</t>
  </si>
  <si>
    <t>满意度指标</t>
  </si>
  <si>
    <t>社会公众或服务对象满意度指标</t>
  </si>
  <si>
    <t>干部职工满意度</t>
  </si>
  <si>
    <t>≥</t>
  </si>
  <si>
    <t>满意度大于等于95%以上</t>
  </si>
  <si>
    <t>满意度95%以上计10分，90-95%计8分,80-90%计6分，80%以下计0分</t>
  </si>
  <si>
    <t>填报单位：永州经济技术开发区招商合作局</t>
  </si>
  <si>
    <t>招商引资业务经费</t>
  </si>
  <si>
    <t>永州经济技术开发区招商合作局</t>
  </si>
  <si>
    <t>开展招商引资推介会</t>
  </si>
  <si>
    <t>场</t>
  </si>
  <si>
    <t>开展推介会2次以上</t>
  </si>
  <si>
    <t>完成2次以上计15分，2次以下不得分</t>
  </si>
  <si>
    <t>活动方案执行率</t>
  </si>
  <si>
    <t>按照招商活动方案执行情况</t>
  </si>
  <si>
    <t>完成时间</t>
  </si>
  <si>
    <t>年内完成</t>
  </si>
  <si>
    <t>在本年内完成招商引资任务</t>
  </si>
  <si>
    <t>及时完成计10分，未及时完成不得分</t>
  </si>
  <si>
    <t>促进税收增收量</t>
  </si>
  <si>
    <t>促进明显</t>
  </si>
  <si>
    <t>有效促进税收增收量</t>
  </si>
  <si>
    <t>促进作用明显，则为好；没起到明显作用的则为一般；明显不利于税收的则为差税收达到目标值得满分，否则，不得分</t>
  </si>
  <si>
    <t>企业满意度</t>
  </si>
  <si>
    <t>企业满意度大于等于95%以上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</si>
</sst>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name val="等线"/>
      <charset val="134"/>
    </font>
    <font>
      <b/>
      <sz val="20"/>
      <color theme="1"/>
      <name val="等线"/>
      <charset val="134"/>
    </font>
    <font>
      <sz val="10.5"/>
      <name val="等线"/>
      <charset val="134"/>
    </font>
    <font>
      <sz val="10"/>
      <color rgb="FF000000"/>
      <name val="等线"/>
      <charset val="134"/>
    </font>
    <font>
      <b/>
      <sz val="11"/>
      <color theme="1"/>
      <name val="等线"/>
      <charset val="134"/>
    </font>
    <font>
      <b/>
      <sz val="18"/>
      <color theme="1"/>
      <name val="等线"/>
      <charset val="134"/>
    </font>
    <font>
      <b/>
      <sz val="10"/>
      <color theme="1"/>
      <name val="等线"/>
      <charset val="134"/>
    </font>
    <font>
      <sz val="10"/>
      <color theme="1"/>
      <name val="等线"/>
      <charset val="134"/>
    </font>
    <font>
      <b/>
      <sz val="12"/>
      <color theme="1"/>
      <name val="等线"/>
      <charset val="134"/>
    </font>
    <font>
      <sz val="12"/>
      <name val="宋体"/>
      <charset val="134"/>
    </font>
    <font>
      <sz val="16"/>
      <name val="楷体_GB2312"/>
      <charset val="134"/>
    </font>
    <font>
      <sz val="28"/>
      <name val="黑体"/>
      <charset val="134"/>
    </font>
    <font>
      <sz val="48"/>
      <name val="黑体"/>
      <charset val="134"/>
    </font>
    <font>
      <sz val="24"/>
      <name val="黑体"/>
      <charset val="134"/>
    </font>
    <font>
      <sz val="2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1" fillId="0" borderId="0" applyProtection="0"/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0" fontId="7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right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/>
    </xf>
    <xf numFmtId="10" fontId="1" fillId="3" borderId="1" xfId="0" applyNumberFormat="1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2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indent="2"/>
    </xf>
    <xf numFmtId="0" fontId="10" fillId="0" borderId="1" xfId="0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11" fillId="0" borderId="0" xfId="49" applyFill="1" applyBorder="1" applyAlignment="1" applyProtection="1">
      <alignment vertical="center"/>
      <protection locked="0"/>
    </xf>
    <xf numFmtId="0" fontId="12" fillId="0" borderId="0" xfId="49" applyFont="1" applyFill="1" applyBorder="1" applyAlignment="1" applyProtection="1">
      <alignment vertical="center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G4" sqref="G4"/>
    </sheetView>
  </sheetViews>
  <sheetFormatPr defaultColWidth="9" defaultRowHeight="14.25" outlineLevelRow="6" outlineLevelCol="1"/>
  <cols>
    <col min="1" max="1" width="128.75" style="70" customWidth="1"/>
    <col min="2" max="2" width="9" style="70" hidden="1" customWidth="1"/>
    <col min="3" max="16384" width="9" style="70"/>
  </cols>
  <sheetData>
    <row r="1" s="70" customFormat="1" ht="31.5" customHeight="1" spans="1:1">
      <c r="A1" s="71"/>
    </row>
    <row r="2" s="70" customFormat="1" ht="21.75" customHeight="1" spans="1:1">
      <c r="A2" s="71"/>
    </row>
    <row r="3" s="70" customFormat="1" ht="39.75" customHeight="1" spans="1:1">
      <c r="A3" s="72" t="s">
        <v>0</v>
      </c>
    </row>
    <row r="4" s="70" customFormat="1" ht="191" customHeight="1" spans="1:2">
      <c r="A4" s="73" t="s">
        <v>1</v>
      </c>
      <c r="B4" s="70" t="s">
        <v>2</v>
      </c>
    </row>
    <row r="5" s="70" customFormat="1" ht="90" customHeight="1" spans="1:2">
      <c r="A5" s="74" t="s">
        <v>3</v>
      </c>
      <c r="B5" s="70" t="s">
        <v>4</v>
      </c>
    </row>
    <row r="6" s="70" customFormat="1" ht="60" customHeight="1" spans="1:2">
      <c r="A6" s="75" t="s">
        <v>5</v>
      </c>
      <c r="B6" s="70" t="s">
        <v>6</v>
      </c>
    </row>
    <row r="7" s="70" customFormat="1" ht="42" customHeight="1" spans="1:2">
      <c r="A7" s="76"/>
      <c r="B7" s="70" t="s">
        <v>7</v>
      </c>
    </row>
  </sheetData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I11" sqref="I11"/>
    </sheetView>
  </sheetViews>
  <sheetFormatPr defaultColWidth="9" defaultRowHeight="14.25"/>
  <cols>
    <col min="1" max="1" width="39.5" style="1" customWidth="1"/>
    <col min="2" max="4" width="9" style="1"/>
    <col min="5" max="5" width="10.125" style="32" customWidth="1"/>
    <col min="6" max="6" width="27.5" style="1" customWidth="1"/>
    <col min="7" max="9" width="9.00833333333333" style="27" customWidth="1"/>
    <col min="10" max="10" width="10.125" style="32" customWidth="1"/>
    <col min="11" max="16384" width="9" style="1"/>
  </cols>
  <sheetData>
    <row r="1" s="1" customFormat="1" ht="35" customHeight="1" spans="1:10">
      <c r="A1" s="64" t="s">
        <v>8</v>
      </c>
      <c r="B1" s="64"/>
      <c r="C1" s="64"/>
      <c r="D1" s="64"/>
      <c r="E1" s="64"/>
      <c r="F1" s="64"/>
      <c r="G1" s="65"/>
      <c r="H1" s="65"/>
      <c r="I1" s="65"/>
      <c r="J1" s="69"/>
    </row>
    <row r="2" s="1" customFormat="1" spans="5:10">
      <c r="E2" s="32"/>
      <c r="G2" s="27"/>
      <c r="H2" s="27"/>
      <c r="I2" s="27"/>
      <c r="J2" s="55" t="s">
        <v>9</v>
      </c>
    </row>
    <row r="3" s="1" customFormat="1" ht="19" customHeight="1" spans="1:10">
      <c r="A3" s="56" t="s">
        <v>10</v>
      </c>
      <c r="B3" s="56"/>
      <c r="C3" s="56"/>
      <c r="D3" s="56"/>
      <c r="E3" s="56"/>
      <c r="F3" s="56" t="s">
        <v>11</v>
      </c>
      <c r="G3" s="35"/>
      <c r="H3" s="35"/>
      <c r="I3" s="35"/>
      <c r="J3" s="45"/>
    </row>
    <row r="4" s="63" customFormat="1" ht="38" customHeight="1" spans="1:10">
      <c r="A4" s="56" t="s">
        <v>12</v>
      </c>
      <c r="B4" s="57" t="s">
        <v>13</v>
      </c>
      <c r="C4" s="57" t="s">
        <v>14</v>
      </c>
      <c r="D4" s="56" t="s">
        <v>15</v>
      </c>
      <c r="E4" s="45" t="s">
        <v>16</v>
      </c>
      <c r="F4" s="56" t="s">
        <v>12</v>
      </c>
      <c r="G4" s="36" t="s">
        <v>13</v>
      </c>
      <c r="H4" s="36" t="s">
        <v>14</v>
      </c>
      <c r="I4" s="35" t="s">
        <v>15</v>
      </c>
      <c r="J4" s="45" t="s">
        <v>16</v>
      </c>
    </row>
    <row r="5" s="1" customFormat="1" ht="18" customHeight="1" spans="1:10">
      <c r="A5" s="42" t="s">
        <v>17</v>
      </c>
      <c r="B5" s="42">
        <f>'附表一 2025年永州经开区一般公共财政收入预算表 '!B5</f>
        <v>57941</v>
      </c>
      <c r="C5" s="42">
        <v>58633</v>
      </c>
      <c r="D5" s="42">
        <f t="shared" ref="D5:D8" si="0">B5-C5</f>
        <v>-692</v>
      </c>
      <c r="E5" s="50">
        <f t="shared" ref="E5:E8" si="1">D5/C5</f>
        <v>-0.0118022274145959</v>
      </c>
      <c r="F5" s="42" t="s">
        <v>18</v>
      </c>
      <c r="G5" s="40">
        <v>8180.745</v>
      </c>
      <c r="H5" s="40">
        <v>14143.447</v>
      </c>
      <c r="I5" s="40">
        <f t="shared" ref="I5:I16" si="2">G5-H5</f>
        <v>-5962.702</v>
      </c>
      <c r="J5" s="50">
        <f t="shared" ref="J5:J16" si="3">I5/H5</f>
        <v>-0.421587608734985</v>
      </c>
    </row>
    <row r="6" s="1" customFormat="1" ht="18" customHeight="1" spans="1:10">
      <c r="A6" s="42" t="s">
        <v>19</v>
      </c>
      <c r="B6" s="42">
        <f>'附表一 2025年永州经开区一般公共财政收入预算表 '!B20</f>
        <v>7930</v>
      </c>
      <c r="C6" s="42">
        <v>7439</v>
      </c>
      <c r="D6" s="42">
        <f t="shared" si="0"/>
        <v>491</v>
      </c>
      <c r="E6" s="50">
        <f t="shared" si="1"/>
        <v>0.0660034950934265</v>
      </c>
      <c r="F6" s="42" t="s">
        <v>20</v>
      </c>
      <c r="G6" s="40">
        <v>625</v>
      </c>
      <c r="H6" s="40">
        <v>725</v>
      </c>
      <c r="I6" s="40">
        <f t="shared" si="2"/>
        <v>-100</v>
      </c>
      <c r="J6" s="50">
        <f t="shared" si="3"/>
        <v>-0.137931034482759</v>
      </c>
    </row>
    <row r="7" s="53" customFormat="1" ht="18" customHeight="1" spans="1:10">
      <c r="A7" s="56" t="s">
        <v>21</v>
      </c>
      <c r="B7" s="58">
        <f>SUM(B5:B6)</f>
        <v>65871</v>
      </c>
      <c r="C7" s="58">
        <v>66072</v>
      </c>
      <c r="D7" s="58">
        <f t="shared" si="0"/>
        <v>-201</v>
      </c>
      <c r="E7" s="48">
        <f t="shared" si="1"/>
        <v>-0.00304213585179804</v>
      </c>
      <c r="F7" s="42" t="s">
        <v>22</v>
      </c>
      <c r="G7" s="40"/>
      <c r="H7" s="40"/>
      <c r="I7" s="40"/>
      <c r="J7" s="50"/>
    </row>
    <row r="8" s="53" customFormat="1" ht="18" customHeight="1" spans="1:13">
      <c r="A8" s="58" t="s">
        <v>23</v>
      </c>
      <c r="B8" s="58">
        <f>B9+B15+B32</f>
        <v>1557</v>
      </c>
      <c r="C8" s="58">
        <v>1557</v>
      </c>
      <c r="D8" s="58">
        <f t="shared" si="0"/>
        <v>0</v>
      </c>
      <c r="E8" s="48">
        <f t="shared" si="1"/>
        <v>0</v>
      </c>
      <c r="F8" s="42" t="s">
        <v>24</v>
      </c>
      <c r="G8" s="40">
        <v>5140</v>
      </c>
      <c r="H8" s="40">
        <v>3530</v>
      </c>
      <c r="I8" s="40">
        <f t="shared" si="2"/>
        <v>1610</v>
      </c>
      <c r="J8" s="50">
        <f t="shared" si="3"/>
        <v>0.456090651558074</v>
      </c>
      <c r="K8" s="1"/>
      <c r="L8" s="1"/>
      <c r="M8" s="1"/>
    </row>
    <row r="9" s="1" customFormat="1" ht="18" customHeight="1" spans="1:10">
      <c r="A9" s="60" t="s">
        <v>25</v>
      </c>
      <c r="B9" s="42">
        <f>SUM(B10:B14)</f>
        <v>277</v>
      </c>
      <c r="C9" s="42">
        <v>277</v>
      </c>
      <c r="D9" s="42"/>
      <c r="E9" s="50"/>
      <c r="F9" s="42" t="s">
        <v>26</v>
      </c>
      <c r="G9" s="40">
        <v>0</v>
      </c>
      <c r="H9" s="40">
        <v>20</v>
      </c>
      <c r="I9" s="40">
        <f t="shared" si="2"/>
        <v>-20</v>
      </c>
      <c r="J9" s="50">
        <f t="shared" si="3"/>
        <v>-1</v>
      </c>
    </row>
    <row r="10" s="1" customFormat="1" ht="18" customHeight="1" spans="1:10">
      <c r="A10" s="61" t="s">
        <v>27</v>
      </c>
      <c r="B10" s="42">
        <v>269</v>
      </c>
      <c r="C10" s="42">
        <v>269</v>
      </c>
      <c r="D10" s="42"/>
      <c r="E10" s="50"/>
      <c r="F10" s="42" t="s">
        <v>28</v>
      </c>
      <c r="G10" s="40">
        <v>556.806</v>
      </c>
      <c r="H10" s="40">
        <v>1542.904</v>
      </c>
      <c r="I10" s="40">
        <f t="shared" si="2"/>
        <v>-986.098</v>
      </c>
      <c r="J10" s="50">
        <f t="shared" si="3"/>
        <v>-0.639118182336685</v>
      </c>
    </row>
    <row r="11" s="1" customFormat="1" ht="18" customHeight="1" spans="1:10">
      <c r="A11" s="61" t="s">
        <v>29</v>
      </c>
      <c r="B11" s="42"/>
      <c r="C11" s="42"/>
      <c r="D11" s="42"/>
      <c r="E11" s="50"/>
      <c r="F11" s="42" t="s">
        <v>30</v>
      </c>
      <c r="G11" s="40">
        <v>85</v>
      </c>
      <c r="H11" s="40">
        <v>240.29</v>
      </c>
      <c r="I11" s="40">
        <f t="shared" si="2"/>
        <v>-155.29</v>
      </c>
      <c r="J11" s="50">
        <f t="shared" si="3"/>
        <v>-0.646260768238379</v>
      </c>
    </row>
    <row r="12" s="1" customFormat="1" ht="18" customHeight="1" spans="1:10">
      <c r="A12" s="61" t="s">
        <v>31</v>
      </c>
      <c r="B12" s="42"/>
      <c r="C12" s="42"/>
      <c r="D12" s="42"/>
      <c r="E12" s="50"/>
      <c r="F12" s="42" t="s">
        <v>32</v>
      </c>
      <c r="G12" s="40">
        <v>355</v>
      </c>
      <c r="H12" s="40">
        <v>394.58</v>
      </c>
      <c r="I12" s="40">
        <f t="shared" si="2"/>
        <v>-39.58</v>
      </c>
      <c r="J12" s="50">
        <f t="shared" si="3"/>
        <v>-0.100309189517968</v>
      </c>
    </row>
    <row r="13" s="1" customFormat="1" ht="18" customHeight="1" spans="1:10">
      <c r="A13" s="61" t="s">
        <v>33</v>
      </c>
      <c r="B13" s="42"/>
      <c r="C13" s="42"/>
      <c r="D13" s="42"/>
      <c r="E13" s="50"/>
      <c r="F13" s="42" t="s">
        <v>34</v>
      </c>
      <c r="G13" s="40">
        <v>1446.99</v>
      </c>
      <c r="H13" s="40">
        <v>2395.65</v>
      </c>
      <c r="I13" s="40">
        <f t="shared" si="2"/>
        <v>-948.66</v>
      </c>
      <c r="J13" s="50">
        <f t="shared" si="3"/>
        <v>-0.395992736835514</v>
      </c>
    </row>
    <row r="14" s="1" customFormat="1" ht="18" customHeight="1" spans="1:10">
      <c r="A14" s="61" t="s">
        <v>35</v>
      </c>
      <c r="B14" s="42">
        <v>8</v>
      </c>
      <c r="C14" s="42">
        <v>8</v>
      </c>
      <c r="D14" s="42"/>
      <c r="E14" s="50"/>
      <c r="F14" s="42" t="s">
        <v>36</v>
      </c>
      <c r="G14" s="40">
        <v>0</v>
      </c>
      <c r="H14" s="40">
        <v>1624.96</v>
      </c>
      <c r="I14" s="40">
        <f t="shared" si="2"/>
        <v>-1624.96</v>
      </c>
      <c r="J14" s="50">
        <f t="shared" si="3"/>
        <v>-1</v>
      </c>
    </row>
    <row r="15" s="1" customFormat="1" ht="18" customHeight="1" spans="1:10">
      <c r="A15" s="60" t="s">
        <v>37</v>
      </c>
      <c r="B15" s="42">
        <f>SUM(B16:B31)</f>
        <v>1280</v>
      </c>
      <c r="C15" s="42">
        <v>1280</v>
      </c>
      <c r="D15" s="42"/>
      <c r="E15" s="50">
        <f>B15/C15-1</f>
        <v>0</v>
      </c>
      <c r="F15" s="42" t="s">
        <v>38</v>
      </c>
      <c r="G15" s="40">
        <v>0</v>
      </c>
      <c r="H15" s="40">
        <v>90</v>
      </c>
      <c r="I15" s="40">
        <f t="shared" si="2"/>
        <v>-90</v>
      </c>
      <c r="J15" s="50">
        <f t="shared" si="3"/>
        <v>-1</v>
      </c>
    </row>
    <row r="16" s="1" customFormat="1" ht="18" customHeight="1" spans="1:10">
      <c r="A16" s="61" t="s">
        <v>39</v>
      </c>
      <c r="B16" s="42"/>
      <c r="C16" s="42"/>
      <c r="D16" s="42"/>
      <c r="E16" s="50"/>
      <c r="F16" s="66" t="s">
        <v>40</v>
      </c>
      <c r="G16" s="40">
        <v>32278</v>
      </c>
      <c r="H16" s="40">
        <v>25527</v>
      </c>
      <c r="I16" s="40">
        <f t="shared" si="2"/>
        <v>6751</v>
      </c>
      <c r="J16" s="50">
        <f t="shared" si="3"/>
        <v>0.264465076193834</v>
      </c>
    </row>
    <row r="17" s="1" customFormat="1" ht="18" customHeight="1" spans="1:10">
      <c r="A17" s="61" t="s">
        <v>41</v>
      </c>
      <c r="B17" s="42"/>
      <c r="C17" s="42"/>
      <c r="D17" s="42"/>
      <c r="E17" s="50"/>
      <c r="F17" s="42" t="s">
        <v>42</v>
      </c>
      <c r="G17" s="40"/>
      <c r="H17" s="40"/>
      <c r="I17" s="40"/>
      <c r="J17" s="50"/>
    </row>
    <row r="18" s="1" customFormat="1" ht="18" customHeight="1" spans="1:10">
      <c r="A18" s="61" t="s">
        <v>43</v>
      </c>
      <c r="B18" s="42"/>
      <c r="C18" s="42"/>
      <c r="D18" s="42"/>
      <c r="E18" s="50"/>
      <c r="F18" s="66" t="s">
        <v>44</v>
      </c>
      <c r="G18" s="40">
        <v>170</v>
      </c>
      <c r="H18" s="40">
        <v>190.5</v>
      </c>
      <c r="I18" s="40">
        <f t="shared" ref="I18:I27" si="4">G18-H18</f>
        <v>-20.5</v>
      </c>
      <c r="J18" s="50">
        <f t="shared" ref="J18:J27" si="5">I18/H18</f>
        <v>-0.10761154855643</v>
      </c>
    </row>
    <row r="19" s="1" customFormat="1" ht="18" customHeight="1" spans="1:10">
      <c r="A19" s="61" t="s">
        <v>45</v>
      </c>
      <c r="B19" s="42"/>
      <c r="C19" s="42"/>
      <c r="D19" s="42"/>
      <c r="E19" s="50"/>
      <c r="F19" s="42" t="s">
        <v>46</v>
      </c>
      <c r="G19" s="40">
        <v>653.6</v>
      </c>
      <c r="H19" s="40">
        <v>856.82</v>
      </c>
      <c r="I19" s="40">
        <f t="shared" si="4"/>
        <v>-203.22</v>
      </c>
      <c r="J19" s="50">
        <f t="shared" si="5"/>
        <v>-0.237179337550477</v>
      </c>
    </row>
    <row r="20" s="1" customFormat="1" ht="18" customHeight="1" spans="1:10">
      <c r="A20" s="61" t="s">
        <v>47</v>
      </c>
      <c r="B20" s="42">
        <v>9</v>
      </c>
      <c r="C20" s="42">
        <v>9</v>
      </c>
      <c r="D20" s="42"/>
      <c r="E20" s="50"/>
      <c r="F20" s="42" t="s">
        <v>48</v>
      </c>
      <c r="G20" s="40"/>
      <c r="H20" s="40"/>
      <c r="I20" s="40"/>
      <c r="J20" s="50"/>
    </row>
    <row r="21" s="1" customFormat="1" ht="18" customHeight="1" spans="1:10">
      <c r="A21" s="61" t="s">
        <v>49</v>
      </c>
      <c r="B21" s="42">
        <v>1271</v>
      </c>
      <c r="C21" s="42">
        <v>1271</v>
      </c>
      <c r="D21" s="42"/>
      <c r="E21" s="50"/>
      <c r="F21" s="66" t="s">
        <v>50</v>
      </c>
      <c r="G21" s="40">
        <v>1172.904</v>
      </c>
      <c r="H21" s="40">
        <v>1560.48</v>
      </c>
      <c r="I21" s="40">
        <f t="shared" si="4"/>
        <v>-387.576</v>
      </c>
      <c r="J21" s="50">
        <f t="shared" si="5"/>
        <v>-0.248369732390034</v>
      </c>
    </row>
    <row r="22" s="1" customFormat="1" ht="18" customHeight="1" spans="1:10">
      <c r="A22" s="61" t="s">
        <v>51</v>
      </c>
      <c r="B22" s="42"/>
      <c r="C22" s="42"/>
      <c r="D22" s="42"/>
      <c r="E22" s="50"/>
      <c r="F22" s="42" t="s">
        <v>52</v>
      </c>
      <c r="G22" s="40">
        <v>700</v>
      </c>
      <c r="H22" s="40">
        <v>700</v>
      </c>
      <c r="I22" s="40">
        <f t="shared" si="4"/>
        <v>0</v>
      </c>
      <c r="J22" s="50">
        <f t="shared" si="5"/>
        <v>0</v>
      </c>
    </row>
    <row r="23" s="1" customFormat="1" ht="18" customHeight="1" spans="1:10">
      <c r="A23" s="61" t="s">
        <v>53</v>
      </c>
      <c r="B23" s="42"/>
      <c r="C23" s="42"/>
      <c r="D23" s="42"/>
      <c r="E23" s="50"/>
      <c r="F23" s="42" t="s">
        <v>54</v>
      </c>
      <c r="G23" s="40">
        <v>391</v>
      </c>
      <c r="H23" s="40">
        <v>391</v>
      </c>
      <c r="I23" s="40">
        <f t="shared" si="4"/>
        <v>0</v>
      </c>
      <c r="J23" s="50">
        <f t="shared" si="5"/>
        <v>0</v>
      </c>
    </row>
    <row r="24" s="1" customFormat="1" ht="18" customHeight="1" spans="1:10">
      <c r="A24" s="61" t="s">
        <v>55</v>
      </c>
      <c r="B24" s="42"/>
      <c r="C24" s="42"/>
      <c r="D24" s="42"/>
      <c r="E24" s="50"/>
      <c r="F24" s="42" t="s">
        <v>56</v>
      </c>
      <c r="G24" s="40">
        <v>3500</v>
      </c>
      <c r="H24" s="40">
        <v>3494</v>
      </c>
      <c r="I24" s="40">
        <f t="shared" si="4"/>
        <v>6</v>
      </c>
      <c r="J24" s="50">
        <f t="shared" si="5"/>
        <v>0.00171722953634803</v>
      </c>
    </row>
    <row r="25" s="1" customFormat="1" ht="18" customHeight="1" spans="1:10">
      <c r="A25" s="67" t="s">
        <v>57</v>
      </c>
      <c r="B25" s="42"/>
      <c r="C25" s="42"/>
      <c r="D25" s="42"/>
      <c r="E25" s="50"/>
      <c r="F25" s="56" t="s">
        <v>58</v>
      </c>
      <c r="G25" s="59">
        <f>ROUND(SUM(G5:G24),0)+1</f>
        <v>55256</v>
      </c>
      <c r="H25" s="59">
        <v>57426.631</v>
      </c>
      <c r="I25" s="59">
        <f t="shared" si="4"/>
        <v>-2170.631</v>
      </c>
      <c r="J25" s="48">
        <f t="shared" si="5"/>
        <v>-0.0377983343651137</v>
      </c>
    </row>
    <row r="26" s="1" customFormat="1" ht="18" customHeight="1" spans="1:10">
      <c r="A26" s="67" t="s">
        <v>59</v>
      </c>
      <c r="B26" s="42"/>
      <c r="C26" s="42"/>
      <c r="D26" s="42"/>
      <c r="E26" s="50"/>
      <c r="F26" s="58" t="s">
        <v>60</v>
      </c>
      <c r="G26" s="40">
        <f>SUM(G27:G31)</f>
        <v>12172</v>
      </c>
      <c r="H26" s="40">
        <v>10202</v>
      </c>
      <c r="I26" s="40">
        <f t="shared" si="4"/>
        <v>1970</v>
      </c>
      <c r="J26" s="50">
        <f t="shared" si="5"/>
        <v>0.193099392276024</v>
      </c>
    </row>
    <row r="27" s="1" customFormat="1" ht="18" customHeight="1" spans="1:10">
      <c r="A27" s="61" t="s">
        <v>61</v>
      </c>
      <c r="B27" s="42"/>
      <c r="C27" s="42"/>
      <c r="D27" s="42"/>
      <c r="E27" s="50"/>
      <c r="F27" s="60" t="s">
        <v>62</v>
      </c>
      <c r="G27" s="40">
        <v>11306</v>
      </c>
      <c r="H27" s="40">
        <v>9426</v>
      </c>
      <c r="I27" s="40">
        <f t="shared" si="4"/>
        <v>1880</v>
      </c>
      <c r="J27" s="50">
        <f t="shared" si="5"/>
        <v>0.199448334394229</v>
      </c>
    </row>
    <row r="28" s="1" customFormat="1" ht="18" customHeight="1" spans="1:10">
      <c r="A28" s="61" t="s">
        <v>63</v>
      </c>
      <c r="B28" s="42"/>
      <c r="C28" s="42"/>
      <c r="D28" s="42"/>
      <c r="E28" s="50"/>
      <c r="F28" s="60" t="s">
        <v>64</v>
      </c>
      <c r="G28" s="40"/>
      <c r="H28" s="40"/>
      <c r="I28" s="40"/>
      <c r="J28" s="50"/>
    </row>
    <row r="29" s="1" customFormat="1" ht="18" customHeight="1" spans="1:10">
      <c r="A29" s="61" t="s">
        <v>65</v>
      </c>
      <c r="B29" s="42"/>
      <c r="C29" s="42"/>
      <c r="D29" s="42"/>
      <c r="E29" s="50"/>
      <c r="F29" s="60" t="s">
        <v>66</v>
      </c>
      <c r="G29" s="40"/>
      <c r="H29" s="40"/>
      <c r="I29" s="40"/>
      <c r="J29" s="50"/>
    </row>
    <row r="30" s="1" customFormat="1" ht="18" customHeight="1" spans="1:10">
      <c r="A30" s="61" t="s">
        <v>67</v>
      </c>
      <c r="B30" s="42"/>
      <c r="C30" s="42"/>
      <c r="D30" s="42"/>
      <c r="E30" s="50"/>
      <c r="F30" s="60" t="s">
        <v>68</v>
      </c>
      <c r="G30" s="40">
        <v>866</v>
      </c>
      <c r="H30" s="40">
        <v>776</v>
      </c>
      <c r="I30" s="40"/>
      <c r="J30" s="50"/>
    </row>
    <row r="31" s="1" customFormat="1" ht="18" customHeight="1" spans="1:10">
      <c r="A31" s="61" t="s">
        <v>69</v>
      </c>
      <c r="B31" s="42"/>
      <c r="C31" s="42"/>
      <c r="D31" s="42"/>
      <c r="E31" s="50"/>
      <c r="F31" s="60" t="s">
        <v>70</v>
      </c>
      <c r="G31" s="40"/>
      <c r="H31" s="40"/>
      <c r="I31" s="40"/>
      <c r="J31" s="50"/>
    </row>
    <row r="32" s="1" customFormat="1" ht="18" customHeight="1" spans="1:10">
      <c r="A32" s="60" t="s">
        <v>71</v>
      </c>
      <c r="B32" s="42"/>
      <c r="C32" s="42"/>
      <c r="D32" s="42"/>
      <c r="E32" s="50"/>
      <c r="F32" s="60"/>
      <c r="G32" s="40"/>
      <c r="H32" s="40"/>
      <c r="I32" s="40"/>
      <c r="J32" s="50"/>
    </row>
    <row r="33" s="1" customFormat="1" ht="18" customHeight="1" spans="1:10">
      <c r="A33" s="60" t="s">
        <v>72</v>
      </c>
      <c r="B33" s="42"/>
      <c r="C33" s="42"/>
      <c r="D33" s="42"/>
      <c r="E33" s="50"/>
      <c r="F33" s="42"/>
      <c r="G33" s="40"/>
      <c r="H33" s="40"/>
      <c r="I33" s="40"/>
      <c r="J33" s="50"/>
    </row>
    <row r="34" s="1" customFormat="1" ht="18" customHeight="1" spans="1:10">
      <c r="A34" s="60" t="s">
        <v>73</v>
      </c>
      <c r="B34" s="42"/>
      <c r="C34" s="42"/>
      <c r="D34" s="42"/>
      <c r="E34" s="50"/>
      <c r="F34" s="58" t="s">
        <v>74</v>
      </c>
      <c r="G34" s="40"/>
      <c r="H34" s="40"/>
      <c r="I34" s="40"/>
      <c r="J34" s="50"/>
    </row>
    <row r="35" s="1" customFormat="1" ht="18" customHeight="1" spans="1:10">
      <c r="A35" s="60" t="s">
        <v>75</v>
      </c>
      <c r="B35" s="42"/>
      <c r="C35" s="42"/>
      <c r="D35" s="42"/>
      <c r="E35" s="50"/>
      <c r="F35" s="60" t="s">
        <v>76</v>
      </c>
      <c r="G35" s="40"/>
      <c r="H35" s="40"/>
      <c r="I35" s="40"/>
      <c r="J35" s="50"/>
    </row>
    <row r="36" s="1" customFormat="1" ht="18" customHeight="1" spans="1:10">
      <c r="A36" s="60" t="s">
        <v>77</v>
      </c>
      <c r="B36" s="42"/>
      <c r="C36" s="42"/>
      <c r="D36" s="42"/>
      <c r="E36" s="50"/>
      <c r="F36" s="61" t="s">
        <v>78</v>
      </c>
      <c r="G36" s="40"/>
      <c r="H36" s="40"/>
      <c r="I36" s="40"/>
      <c r="J36" s="50"/>
    </row>
    <row r="37" s="1" customFormat="1" ht="18" customHeight="1" spans="1:10">
      <c r="A37" s="68" t="s">
        <v>79</v>
      </c>
      <c r="B37" s="58">
        <f>B7+B8</f>
        <v>67428</v>
      </c>
      <c r="C37" s="58">
        <v>67629</v>
      </c>
      <c r="D37" s="58">
        <f>B37-C37</f>
        <v>-201</v>
      </c>
      <c r="E37" s="48">
        <f>D37/C37</f>
        <v>-0.00297209776870869</v>
      </c>
      <c r="F37" s="56" t="s">
        <v>80</v>
      </c>
      <c r="G37" s="59">
        <f>G25+G26+G34</f>
        <v>67428</v>
      </c>
      <c r="H37" s="59">
        <v>67628.631</v>
      </c>
      <c r="I37" s="59">
        <f>G37-H37</f>
        <v>-200.630999999994</v>
      </c>
      <c r="J37" s="48">
        <f>I37/H37</f>
        <v>-0.00296665771631536</v>
      </c>
    </row>
  </sheetData>
  <mergeCells count="3">
    <mergeCell ref="A1:J1"/>
    <mergeCell ref="A3:E3"/>
    <mergeCell ref="F3:J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opLeftCell="A16" workbookViewId="0">
      <selection activeCell="B36" sqref="B36"/>
    </sheetView>
  </sheetViews>
  <sheetFormatPr defaultColWidth="9" defaultRowHeight="14.25" outlineLevelCol="7"/>
  <cols>
    <col min="1" max="1" width="62.5" style="1" customWidth="1"/>
    <col min="2" max="4" width="9" style="1"/>
    <col min="5" max="5" width="9.75" style="32" customWidth="1"/>
    <col min="6" max="6" width="10" style="1" customWidth="1"/>
    <col min="7" max="7" width="9" style="1"/>
    <col min="8" max="8" width="10.875" style="32" customWidth="1"/>
    <col min="9" max="16384" width="9" style="1"/>
  </cols>
  <sheetData>
    <row r="1" s="1" customFormat="1" ht="33" customHeight="1" spans="1:8">
      <c r="A1" s="54" t="s">
        <v>81</v>
      </c>
      <c r="B1" s="54"/>
      <c r="C1" s="54"/>
      <c r="D1" s="54"/>
      <c r="E1" s="43"/>
      <c r="F1" s="54"/>
      <c r="G1" s="54"/>
      <c r="H1" s="43"/>
    </row>
    <row r="2" s="1" customFormat="1" spans="1:8">
      <c r="A2" s="53"/>
      <c r="B2" s="53"/>
      <c r="C2" s="53"/>
      <c r="D2" s="53"/>
      <c r="E2" s="55"/>
      <c r="F2" s="53"/>
      <c r="G2" s="53"/>
      <c r="H2" s="55" t="s">
        <v>9</v>
      </c>
    </row>
    <row r="3" s="1" customFormat="1" spans="1:8">
      <c r="A3" s="56" t="s">
        <v>12</v>
      </c>
      <c r="B3" s="57" t="s">
        <v>13</v>
      </c>
      <c r="C3" s="57" t="s">
        <v>14</v>
      </c>
      <c r="D3" s="56" t="s">
        <v>82</v>
      </c>
      <c r="E3" s="45"/>
      <c r="F3" s="57" t="s">
        <v>83</v>
      </c>
      <c r="G3" s="56" t="s">
        <v>84</v>
      </c>
      <c r="H3" s="45"/>
    </row>
    <row r="4" s="52" customFormat="1" spans="1:8">
      <c r="A4" s="56"/>
      <c r="B4" s="57"/>
      <c r="C4" s="57"/>
      <c r="D4" s="56" t="s">
        <v>15</v>
      </c>
      <c r="E4" s="45" t="s">
        <v>16</v>
      </c>
      <c r="F4" s="56"/>
      <c r="G4" s="56" t="s">
        <v>15</v>
      </c>
      <c r="H4" s="45" t="s">
        <v>16</v>
      </c>
    </row>
    <row r="5" s="53" customFormat="1" ht="18" customHeight="1" spans="1:8">
      <c r="A5" s="58" t="s">
        <v>17</v>
      </c>
      <c r="B5" s="59">
        <f t="shared" ref="B5:F5" si="0">SUM(B6:B18)</f>
        <v>57941</v>
      </c>
      <c r="C5" s="58">
        <f t="shared" si="0"/>
        <v>58633</v>
      </c>
      <c r="D5" s="58">
        <f t="shared" ref="D5:D18" si="1">B5-C5</f>
        <v>-692</v>
      </c>
      <c r="E5" s="48">
        <f t="shared" ref="E5:E18" si="2">D5/C5</f>
        <v>-0.0118022274145959</v>
      </c>
      <c r="F5" s="58">
        <f t="shared" si="0"/>
        <v>54660</v>
      </c>
      <c r="G5" s="58">
        <f t="shared" ref="G5:G18" si="3">B5-F5</f>
        <v>3281</v>
      </c>
      <c r="H5" s="48">
        <f t="shared" ref="H5:H18" si="4">G5/F5</f>
        <v>0.0600256128796195</v>
      </c>
    </row>
    <row r="6" s="1" customFormat="1" ht="18" customHeight="1" spans="1:8">
      <c r="A6" s="60" t="s">
        <v>85</v>
      </c>
      <c r="B6" s="40">
        <v>15441</v>
      </c>
      <c r="C6" s="42">
        <v>14568</v>
      </c>
      <c r="D6" s="42">
        <f t="shared" si="1"/>
        <v>873</v>
      </c>
      <c r="E6" s="50">
        <f t="shared" si="2"/>
        <v>0.0599258649093904</v>
      </c>
      <c r="F6" s="42">
        <v>14567</v>
      </c>
      <c r="G6" s="42">
        <f t="shared" si="3"/>
        <v>874</v>
      </c>
      <c r="H6" s="50">
        <f t="shared" si="4"/>
        <v>0.0599986270337063</v>
      </c>
    </row>
    <row r="7" s="1" customFormat="1" ht="18" customHeight="1" spans="1:8">
      <c r="A7" s="60" t="s">
        <v>86</v>
      </c>
      <c r="B7" s="40">
        <v>3101</v>
      </c>
      <c r="C7" s="42">
        <v>2925</v>
      </c>
      <c r="D7" s="42">
        <f t="shared" si="1"/>
        <v>176</v>
      </c>
      <c r="E7" s="50">
        <f t="shared" si="2"/>
        <v>0.0601709401709402</v>
      </c>
      <c r="F7" s="42">
        <v>2925</v>
      </c>
      <c r="G7" s="42">
        <f t="shared" si="3"/>
        <v>176</v>
      </c>
      <c r="H7" s="50">
        <f t="shared" si="4"/>
        <v>0.0601709401709402</v>
      </c>
    </row>
    <row r="8" s="1" customFormat="1" ht="18" customHeight="1" spans="1:8">
      <c r="A8" s="60" t="s">
        <v>87</v>
      </c>
      <c r="B8" s="40">
        <v>724</v>
      </c>
      <c r="C8" s="42">
        <v>683</v>
      </c>
      <c r="D8" s="42">
        <f t="shared" si="1"/>
        <v>41</v>
      </c>
      <c r="E8" s="50">
        <f t="shared" si="2"/>
        <v>0.0600292825768668</v>
      </c>
      <c r="F8" s="42">
        <v>683</v>
      </c>
      <c r="G8" s="42">
        <f t="shared" si="3"/>
        <v>41</v>
      </c>
      <c r="H8" s="50">
        <f t="shared" si="4"/>
        <v>0.0600292825768668</v>
      </c>
    </row>
    <row r="9" s="1" customFormat="1" ht="18" customHeight="1" spans="1:8">
      <c r="A9" s="60" t="s">
        <v>88</v>
      </c>
      <c r="B9" s="40">
        <v>3</v>
      </c>
      <c r="C9" s="42">
        <v>3</v>
      </c>
      <c r="D9" s="42">
        <f t="shared" si="1"/>
        <v>0</v>
      </c>
      <c r="E9" s="50">
        <f t="shared" si="2"/>
        <v>0</v>
      </c>
      <c r="F9" s="42">
        <v>3</v>
      </c>
      <c r="G9" s="42">
        <f t="shared" si="3"/>
        <v>0</v>
      </c>
      <c r="H9" s="50">
        <f t="shared" si="4"/>
        <v>0</v>
      </c>
    </row>
    <row r="10" s="1" customFormat="1" ht="18" customHeight="1" spans="1:8">
      <c r="A10" s="60" t="s">
        <v>89</v>
      </c>
      <c r="B10" s="40">
        <v>2477</v>
      </c>
      <c r="C10" s="42">
        <v>2337</v>
      </c>
      <c r="D10" s="42">
        <f t="shared" si="1"/>
        <v>140</v>
      </c>
      <c r="E10" s="50">
        <f t="shared" si="2"/>
        <v>0.0599058622165169</v>
      </c>
      <c r="F10" s="42">
        <v>2337</v>
      </c>
      <c r="G10" s="42">
        <f t="shared" si="3"/>
        <v>140</v>
      </c>
      <c r="H10" s="50">
        <f t="shared" si="4"/>
        <v>0.0599058622165169</v>
      </c>
    </row>
    <row r="11" s="1" customFormat="1" ht="18" customHeight="1" spans="1:8">
      <c r="A11" s="60" t="s">
        <v>90</v>
      </c>
      <c r="B11" s="40">
        <v>2721</v>
      </c>
      <c r="C11" s="42">
        <v>3197</v>
      </c>
      <c r="D11" s="42">
        <f t="shared" si="1"/>
        <v>-476</v>
      </c>
      <c r="E11" s="50">
        <f t="shared" si="2"/>
        <v>-0.148889583984986</v>
      </c>
      <c r="F11" s="42">
        <v>2567</v>
      </c>
      <c r="G11" s="42">
        <f t="shared" si="3"/>
        <v>154</v>
      </c>
      <c r="H11" s="50">
        <f t="shared" si="4"/>
        <v>0.0599922088040514</v>
      </c>
    </row>
    <row r="12" s="1" customFormat="1" ht="18" customHeight="1" spans="1:8">
      <c r="A12" s="60" t="s">
        <v>91</v>
      </c>
      <c r="B12" s="40">
        <v>2837</v>
      </c>
      <c r="C12" s="42">
        <v>3109</v>
      </c>
      <c r="D12" s="42">
        <f t="shared" si="1"/>
        <v>-272</v>
      </c>
      <c r="E12" s="50">
        <f t="shared" si="2"/>
        <v>-0.0874879382438083</v>
      </c>
      <c r="F12" s="42">
        <v>2676</v>
      </c>
      <c r="G12" s="42">
        <f t="shared" si="3"/>
        <v>161</v>
      </c>
      <c r="H12" s="50">
        <f t="shared" si="4"/>
        <v>0.0601644245142003</v>
      </c>
    </row>
    <row r="13" s="1" customFormat="1" ht="18" customHeight="1" spans="1:8">
      <c r="A13" s="60" t="s">
        <v>92</v>
      </c>
      <c r="B13" s="40">
        <v>2438</v>
      </c>
      <c r="C13" s="42">
        <v>1967</v>
      </c>
      <c r="D13" s="42">
        <f t="shared" si="1"/>
        <v>471</v>
      </c>
      <c r="E13" s="50">
        <f t="shared" si="2"/>
        <v>0.239450940518556</v>
      </c>
      <c r="F13" s="42">
        <v>2300</v>
      </c>
      <c r="G13" s="42">
        <f t="shared" si="3"/>
        <v>138</v>
      </c>
      <c r="H13" s="50">
        <f t="shared" si="4"/>
        <v>0.06</v>
      </c>
    </row>
    <row r="14" s="1" customFormat="1" ht="18" customHeight="1" spans="1:8">
      <c r="A14" s="60" t="s">
        <v>93</v>
      </c>
      <c r="B14" s="40">
        <v>21719</v>
      </c>
      <c r="C14" s="42">
        <v>1135</v>
      </c>
      <c r="D14" s="42">
        <f t="shared" si="1"/>
        <v>20584</v>
      </c>
      <c r="E14" s="50">
        <f t="shared" si="2"/>
        <v>18.1356828193833</v>
      </c>
      <c r="F14" s="42">
        <v>20490</v>
      </c>
      <c r="G14" s="42">
        <f t="shared" si="3"/>
        <v>1229</v>
      </c>
      <c r="H14" s="50">
        <f t="shared" si="4"/>
        <v>0.0599804782820888</v>
      </c>
    </row>
    <row r="15" s="1" customFormat="1" ht="18" customHeight="1" spans="1:8">
      <c r="A15" s="60" t="s">
        <v>94</v>
      </c>
      <c r="B15" s="40">
        <v>1006</v>
      </c>
      <c r="C15" s="42">
        <v>949</v>
      </c>
      <c r="D15" s="42">
        <f t="shared" si="1"/>
        <v>57</v>
      </c>
      <c r="E15" s="50">
        <f t="shared" si="2"/>
        <v>0.0600632244467861</v>
      </c>
      <c r="F15" s="42">
        <v>949</v>
      </c>
      <c r="G15" s="42">
        <f t="shared" si="3"/>
        <v>57</v>
      </c>
      <c r="H15" s="50">
        <f t="shared" si="4"/>
        <v>0.0600632244467861</v>
      </c>
    </row>
    <row r="16" s="1" customFormat="1" ht="18" customHeight="1" spans="1:8">
      <c r="A16" s="60" t="s">
        <v>95</v>
      </c>
      <c r="B16" s="40">
        <v>382</v>
      </c>
      <c r="C16" s="42">
        <v>5058</v>
      </c>
      <c r="D16" s="42">
        <f t="shared" si="1"/>
        <v>-4676</v>
      </c>
      <c r="E16" s="50">
        <f t="shared" si="2"/>
        <v>-0.924476077500988</v>
      </c>
      <c r="F16" s="42">
        <v>360</v>
      </c>
      <c r="G16" s="42">
        <f t="shared" si="3"/>
        <v>22</v>
      </c>
      <c r="H16" s="50">
        <f t="shared" si="4"/>
        <v>0.0611111111111111</v>
      </c>
    </row>
    <row r="17" s="1" customFormat="1" ht="18" customHeight="1" spans="1:8">
      <c r="A17" s="60" t="s">
        <v>96</v>
      </c>
      <c r="B17" s="40">
        <v>4975</v>
      </c>
      <c r="C17" s="42">
        <v>22592</v>
      </c>
      <c r="D17" s="42">
        <f t="shared" si="1"/>
        <v>-17617</v>
      </c>
      <c r="E17" s="50">
        <f t="shared" si="2"/>
        <v>-0.779789305949009</v>
      </c>
      <c r="F17" s="42">
        <v>4693</v>
      </c>
      <c r="G17" s="42">
        <f t="shared" si="3"/>
        <v>282</v>
      </c>
      <c r="H17" s="50">
        <f t="shared" si="4"/>
        <v>0.0600894949925421</v>
      </c>
    </row>
    <row r="18" s="1" customFormat="1" ht="18" customHeight="1" spans="1:8">
      <c r="A18" s="60" t="s">
        <v>97</v>
      </c>
      <c r="B18" s="40">
        <v>117</v>
      </c>
      <c r="C18" s="42">
        <v>110</v>
      </c>
      <c r="D18" s="42">
        <f t="shared" si="1"/>
        <v>7</v>
      </c>
      <c r="E18" s="50">
        <f t="shared" si="2"/>
        <v>0.0636363636363636</v>
      </c>
      <c r="F18" s="42">
        <v>110</v>
      </c>
      <c r="G18" s="42">
        <f t="shared" si="3"/>
        <v>7</v>
      </c>
      <c r="H18" s="50">
        <f t="shared" si="4"/>
        <v>0.0636363636363636</v>
      </c>
    </row>
    <row r="19" s="1" customFormat="1" ht="18" customHeight="1" spans="1:8">
      <c r="A19" s="60" t="s">
        <v>98</v>
      </c>
      <c r="B19" s="40"/>
      <c r="C19" s="42"/>
      <c r="D19" s="42"/>
      <c r="E19" s="50"/>
      <c r="F19" s="42"/>
      <c r="G19" s="42"/>
      <c r="H19" s="50"/>
    </row>
    <row r="20" s="53" customFormat="1" ht="18" customHeight="1" spans="1:8">
      <c r="A20" s="58" t="s">
        <v>19</v>
      </c>
      <c r="B20" s="58">
        <f>B21+B28+B29+B30+B31+B32+B33</f>
        <v>7930</v>
      </c>
      <c r="C20" s="58">
        <f>C21+C28+C29+C30+C31+C32+C33</f>
        <v>7439</v>
      </c>
      <c r="D20" s="58">
        <f t="shared" ref="D20:D24" si="5">B20-C20</f>
        <v>491</v>
      </c>
      <c r="E20" s="48">
        <f t="shared" ref="E20:E24" si="6">D20/C20</f>
        <v>0.0660034950934265</v>
      </c>
      <c r="F20" s="58">
        <f>SUM(F21,F28:F33)</f>
        <v>7481</v>
      </c>
      <c r="G20" s="58">
        <f t="shared" ref="G20:G24" si="7">B20-F20</f>
        <v>449</v>
      </c>
      <c r="H20" s="48">
        <f t="shared" ref="H20:H24" si="8">G20/F20</f>
        <v>0.0600187140756583</v>
      </c>
    </row>
    <row r="21" s="1" customFormat="1" ht="18" customHeight="1" spans="1:8">
      <c r="A21" s="60" t="s">
        <v>99</v>
      </c>
      <c r="B21" s="42">
        <v>743</v>
      </c>
      <c r="C21" s="42">
        <v>770</v>
      </c>
      <c r="D21" s="42">
        <f t="shared" si="5"/>
        <v>-27</v>
      </c>
      <c r="E21" s="50">
        <f t="shared" si="6"/>
        <v>-0.0350649350649351</v>
      </c>
      <c r="F21" s="42">
        <f>SUM(F24:F26)</f>
        <v>701</v>
      </c>
      <c r="G21" s="42">
        <f t="shared" si="7"/>
        <v>42</v>
      </c>
      <c r="H21" s="50">
        <f t="shared" si="8"/>
        <v>0.0599144079885877</v>
      </c>
    </row>
    <row r="22" s="1" customFormat="1" ht="18" customHeight="1" spans="1:8">
      <c r="A22" s="61" t="s">
        <v>100</v>
      </c>
      <c r="B22" s="42">
        <v>0</v>
      </c>
      <c r="C22" s="42">
        <v>0</v>
      </c>
      <c r="D22" s="42"/>
      <c r="E22" s="50"/>
      <c r="F22" s="42"/>
      <c r="G22" s="42"/>
      <c r="H22" s="50"/>
    </row>
    <row r="23" s="1" customFormat="1" ht="18" customHeight="1" spans="1:8">
      <c r="A23" s="61" t="s">
        <v>101</v>
      </c>
      <c r="B23" s="42">
        <v>0</v>
      </c>
      <c r="C23" s="42">
        <v>0</v>
      </c>
      <c r="D23" s="42"/>
      <c r="E23" s="50"/>
      <c r="F23" s="42"/>
      <c r="G23" s="42"/>
      <c r="H23" s="50"/>
    </row>
    <row r="24" s="1" customFormat="1" ht="18" customHeight="1" spans="1:8">
      <c r="A24" s="61" t="s">
        <v>102</v>
      </c>
      <c r="B24" s="42">
        <v>155</v>
      </c>
      <c r="C24" s="42">
        <v>160</v>
      </c>
      <c r="D24" s="42">
        <f t="shared" si="5"/>
        <v>-5</v>
      </c>
      <c r="E24" s="50">
        <f t="shared" si="6"/>
        <v>-0.03125</v>
      </c>
      <c r="F24" s="42">
        <v>146</v>
      </c>
      <c r="G24" s="42">
        <f t="shared" si="7"/>
        <v>9</v>
      </c>
      <c r="H24" s="50">
        <f t="shared" si="8"/>
        <v>0.0616438356164384</v>
      </c>
    </row>
    <row r="25" s="1" customFormat="1" ht="18" customHeight="1" spans="1:8">
      <c r="A25" s="61" t="s">
        <v>103</v>
      </c>
      <c r="B25" s="42">
        <v>0</v>
      </c>
      <c r="C25" s="42">
        <v>0</v>
      </c>
      <c r="D25" s="42"/>
      <c r="E25" s="50"/>
      <c r="F25" s="42"/>
      <c r="G25" s="42"/>
      <c r="H25" s="50"/>
    </row>
    <row r="26" s="1" customFormat="1" ht="18" customHeight="1" spans="1:8">
      <c r="A26" s="61" t="s">
        <v>104</v>
      </c>
      <c r="B26" s="42">
        <v>588</v>
      </c>
      <c r="C26" s="42">
        <v>610</v>
      </c>
      <c r="D26" s="42">
        <f>B26-C26</f>
        <v>-22</v>
      </c>
      <c r="E26" s="50">
        <f>D26/C26</f>
        <v>-0.0360655737704918</v>
      </c>
      <c r="F26" s="42">
        <v>555</v>
      </c>
      <c r="G26" s="42">
        <f>B26-F26</f>
        <v>33</v>
      </c>
      <c r="H26" s="50">
        <f>G26/F26</f>
        <v>0.0594594594594595</v>
      </c>
    </row>
    <row r="27" s="1" customFormat="1" ht="18" customHeight="1" spans="1:8">
      <c r="A27" s="61" t="s">
        <v>105</v>
      </c>
      <c r="B27" s="42">
        <v>0</v>
      </c>
      <c r="C27" s="42">
        <v>0</v>
      </c>
      <c r="D27" s="42"/>
      <c r="E27" s="50"/>
      <c r="F27" s="42"/>
      <c r="G27" s="42"/>
      <c r="H27" s="50"/>
    </row>
    <row r="28" s="1" customFormat="1" ht="18" customHeight="1" spans="1:8">
      <c r="A28" s="60" t="s">
        <v>106</v>
      </c>
      <c r="B28" s="42">
        <v>0</v>
      </c>
      <c r="C28" s="42">
        <v>0</v>
      </c>
      <c r="D28" s="42"/>
      <c r="E28" s="50"/>
      <c r="F28" s="42"/>
      <c r="G28" s="42"/>
      <c r="H28" s="50"/>
    </row>
    <row r="29" s="1" customFormat="1" ht="18" customHeight="1" spans="1:8">
      <c r="A29" s="60" t="s">
        <v>107</v>
      </c>
      <c r="B29" s="42">
        <v>1320</v>
      </c>
      <c r="C29" s="42">
        <v>0</v>
      </c>
      <c r="D29" s="42"/>
      <c r="E29" s="50"/>
      <c r="F29" s="42">
        <v>1245</v>
      </c>
      <c r="G29" s="42"/>
      <c r="H29" s="50"/>
    </row>
    <row r="30" s="1" customFormat="1" ht="18" customHeight="1" spans="1:8">
      <c r="A30" s="60" t="s">
        <v>108</v>
      </c>
      <c r="B30" s="42">
        <v>0</v>
      </c>
      <c r="C30" s="42">
        <v>0</v>
      </c>
      <c r="D30" s="42"/>
      <c r="E30" s="50"/>
      <c r="F30" s="42"/>
      <c r="G30" s="42"/>
      <c r="H30" s="50"/>
    </row>
    <row r="31" s="1" customFormat="1" ht="18" customHeight="1" spans="1:8">
      <c r="A31" s="60" t="s">
        <v>109</v>
      </c>
      <c r="B31" s="42">
        <v>1125</v>
      </c>
      <c r="C31" s="42">
        <v>110</v>
      </c>
      <c r="D31" s="42">
        <f t="shared" ref="D31:D37" si="9">B31-C31</f>
        <v>1015</v>
      </c>
      <c r="E31" s="50">
        <f t="shared" ref="E31:E37" si="10">D31/C31</f>
        <v>9.22727272727273</v>
      </c>
      <c r="F31" s="42">
        <v>1061</v>
      </c>
      <c r="G31" s="42">
        <f t="shared" ref="G31:G37" si="11">B31-F31</f>
        <v>64</v>
      </c>
      <c r="H31" s="50">
        <f t="shared" ref="H31:H37" si="12">G31/F31</f>
        <v>0.060320452403393</v>
      </c>
    </row>
    <row r="32" s="1" customFormat="1" ht="18" customHeight="1" spans="1:8">
      <c r="A32" s="60" t="s">
        <v>110</v>
      </c>
      <c r="B32" s="42">
        <v>0</v>
      </c>
      <c r="C32" s="42">
        <v>0</v>
      </c>
      <c r="D32" s="42"/>
      <c r="E32" s="50"/>
      <c r="F32" s="42"/>
      <c r="G32" s="42"/>
      <c r="H32" s="50"/>
    </row>
    <row r="33" s="1" customFormat="1" ht="18" customHeight="1" spans="1:8">
      <c r="A33" s="60" t="s">
        <v>111</v>
      </c>
      <c r="B33" s="42">
        <v>4742</v>
      </c>
      <c r="C33" s="42">
        <v>6559</v>
      </c>
      <c r="D33" s="42">
        <f t="shared" si="9"/>
        <v>-1817</v>
      </c>
      <c r="E33" s="50">
        <f t="shared" si="10"/>
        <v>-0.277023936575698</v>
      </c>
      <c r="F33" s="42">
        <v>4474</v>
      </c>
      <c r="G33" s="42">
        <f t="shared" si="11"/>
        <v>268</v>
      </c>
      <c r="H33" s="50">
        <f t="shared" si="12"/>
        <v>0.0599016540008941</v>
      </c>
    </row>
    <row r="34" s="53" customFormat="1" ht="18" customHeight="1" spans="1:8">
      <c r="A34" s="56" t="s">
        <v>112</v>
      </c>
      <c r="B34" s="58">
        <f t="shared" ref="B34:F34" si="13">B5+B20</f>
        <v>65871</v>
      </c>
      <c r="C34" s="58">
        <f t="shared" si="13"/>
        <v>66072</v>
      </c>
      <c r="D34" s="58">
        <f t="shared" si="9"/>
        <v>-201</v>
      </c>
      <c r="E34" s="48">
        <f t="shared" si="10"/>
        <v>-0.00304213585179804</v>
      </c>
      <c r="F34" s="58">
        <f t="shared" si="13"/>
        <v>62141</v>
      </c>
      <c r="G34" s="58">
        <f t="shared" si="11"/>
        <v>3730</v>
      </c>
      <c r="H34" s="48">
        <f t="shared" si="12"/>
        <v>0.0600247823498173</v>
      </c>
    </row>
    <row r="35" s="1" customFormat="1" ht="18" customHeight="1" spans="1:8">
      <c r="A35" s="62" t="s">
        <v>113</v>
      </c>
      <c r="B35" s="42">
        <v>15651</v>
      </c>
      <c r="C35" s="42">
        <v>22598</v>
      </c>
      <c r="D35" s="42">
        <f t="shared" si="9"/>
        <v>-6947</v>
      </c>
      <c r="E35" s="50">
        <f t="shared" si="10"/>
        <v>-0.307416585538543</v>
      </c>
      <c r="F35" s="42">
        <v>14765</v>
      </c>
      <c r="G35" s="42">
        <f t="shared" si="11"/>
        <v>886</v>
      </c>
      <c r="H35" s="50">
        <f t="shared" si="12"/>
        <v>0.0600067727734507</v>
      </c>
    </row>
    <row r="36" s="1" customFormat="1" ht="18" customHeight="1" spans="1:8">
      <c r="A36" s="62" t="s">
        <v>114</v>
      </c>
      <c r="B36" s="42">
        <v>7646</v>
      </c>
      <c r="C36" s="42">
        <v>9602</v>
      </c>
      <c r="D36" s="42">
        <f t="shared" si="9"/>
        <v>-1956</v>
      </c>
      <c r="E36" s="50">
        <f t="shared" si="10"/>
        <v>-0.203707560924807</v>
      </c>
      <c r="F36" s="42">
        <v>7213</v>
      </c>
      <c r="G36" s="42">
        <f t="shared" si="11"/>
        <v>433</v>
      </c>
      <c r="H36" s="50">
        <f t="shared" si="12"/>
        <v>0.060030500485235</v>
      </c>
    </row>
    <row r="37" s="53" customFormat="1" ht="18" customHeight="1" spans="1:8">
      <c r="A37" s="56" t="s">
        <v>115</v>
      </c>
      <c r="B37" s="58">
        <f>SUM(B34:B36)</f>
        <v>89168</v>
      </c>
      <c r="C37" s="58">
        <f t="shared" ref="B37:F37" si="14">SUM(C34:C36)</f>
        <v>98272</v>
      </c>
      <c r="D37" s="58">
        <f t="shared" si="9"/>
        <v>-9104</v>
      </c>
      <c r="E37" s="48">
        <f t="shared" si="10"/>
        <v>-0.092640833604689</v>
      </c>
      <c r="F37" s="58">
        <f t="shared" si="14"/>
        <v>84119</v>
      </c>
      <c r="G37" s="58">
        <f t="shared" si="11"/>
        <v>5049</v>
      </c>
      <c r="H37" s="48">
        <f t="shared" si="12"/>
        <v>0.0600221115324719</v>
      </c>
    </row>
  </sheetData>
  <mergeCells count="7">
    <mergeCell ref="A1:H1"/>
    <mergeCell ref="D3:E3"/>
    <mergeCell ref="G3:H3"/>
    <mergeCell ref="A3:A4"/>
    <mergeCell ref="B3:B4"/>
    <mergeCell ref="C3:C4"/>
    <mergeCell ref="F3:F4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5"/>
  <sheetViews>
    <sheetView tabSelected="1" workbookViewId="0">
      <pane ySplit="4" topLeftCell="A149" activePane="bottomLeft" state="frozen"/>
      <selection/>
      <selection pane="bottomLeft" activeCell="D154" sqref="D154"/>
    </sheetView>
  </sheetViews>
  <sheetFormatPr defaultColWidth="9" defaultRowHeight="22" customHeight="1"/>
  <cols>
    <col min="1" max="1" width="9.375" style="27"/>
    <col min="2" max="2" width="53.875" style="27" customWidth="1"/>
    <col min="3" max="4" width="9" style="27"/>
    <col min="5" max="5" width="11.125" style="27" customWidth="1"/>
    <col min="6" max="6" width="9.375" style="27"/>
    <col min="7" max="8" width="9" style="27"/>
    <col min="9" max="9" width="9" style="32"/>
    <col min="10" max="10" width="13.375" style="27" customWidth="1"/>
    <col min="11" max="11" width="9" style="27" customWidth="1"/>
    <col min="12" max="16384" width="9" style="27"/>
  </cols>
  <sheetData>
    <row r="1" s="27" customFormat="1" ht="38" customHeight="1" spans="2:9">
      <c r="B1" s="33" t="s">
        <v>116</v>
      </c>
      <c r="C1" s="33"/>
      <c r="D1" s="33"/>
      <c r="E1" s="33"/>
      <c r="F1" s="33"/>
      <c r="G1" s="33"/>
      <c r="H1" s="33"/>
      <c r="I1" s="43"/>
    </row>
    <row r="2" s="27" customFormat="1" ht="14.25" spans="2:9">
      <c r="B2" s="28"/>
      <c r="C2" s="28"/>
      <c r="D2" s="28"/>
      <c r="E2" s="28"/>
      <c r="F2" s="28"/>
      <c r="G2" s="28"/>
      <c r="H2" s="34" t="s">
        <v>9</v>
      </c>
      <c r="I2" s="44"/>
    </row>
    <row r="3" s="28" customFormat="1" ht="21" customHeight="1" spans="1:9">
      <c r="A3" s="35" t="s">
        <v>117</v>
      </c>
      <c r="B3" s="35" t="s">
        <v>12</v>
      </c>
      <c r="C3" s="35" t="s">
        <v>118</v>
      </c>
      <c r="D3" s="35"/>
      <c r="E3" s="35"/>
      <c r="F3" s="35"/>
      <c r="G3" s="36" t="s">
        <v>14</v>
      </c>
      <c r="H3" s="35" t="s">
        <v>15</v>
      </c>
      <c r="I3" s="45" t="s">
        <v>16</v>
      </c>
    </row>
    <row r="4" s="28" customFormat="1" ht="23" customHeight="1" spans="1:9">
      <c r="A4" s="35"/>
      <c r="B4" s="35"/>
      <c r="C4" s="35" t="s">
        <v>119</v>
      </c>
      <c r="D4" s="35" t="s">
        <v>120</v>
      </c>
      <c r="E4" s="37" t="s">
        <v>121</v>
      </c>
      <c r="F4" s="35" t="s">
        <v>122</v>
      </c>
      <c r="G4" s="35"/>
      <c r="H4" s="35"/>
      <c r="I4" s="45"/>
    </row>
    <row r="5" s="29" customFormat="1" customHeight="1" spans="1:9">
      <c r="A5" s="38">
        <v>201</v>
      </c>
      <c r="B5" s="38" t="s">
        <v>123</v>
      </c>
      <c r="C5" s="38">
        <f t="shared" ref="C5:C13" si="0">SUM(D5:F5)</f>
        <v>8180.745</v>
      </c>
      <c r="D5" s="38">
        <v>2944.22</v>
      </c>
      <c r="E5" s="38">
        <v>321.55</v>
      </c>
      <c r="F5" s="38">
        <v>4914.975</v>
      </c>
      <c r="G5" s="38">
        <v>14143.447</v>
      </c>
      <c r="H5" s="38">
        <f t="shared" ref="H5:H12" si="1">C5-G5</f>
        <v>-5962.702</v>
      </c>
      <c r="I5" s="46">
        <f t="shared" ref="I5:I19" si="2">H5/G5</f>
        <v>-0.421587608734985</v>
      </c>
    </row>
    <row r="6" s="30" customFormat="1" customHeight="1" spans="1:9">
      <c r="A6" s="39">
        <v>20101</v>
      </c>
      <c r="B6" s="39" t="s">
        <v>124</v>
      </c>
      <c r="C6" s="39">
        <f t="shared" si="0"/>
        <v>5</v>
      </c>
      <c r="D6" s="39">
        <v>0</v>
      </c>
      <c r="E6" s="39">
        <v>0</v>
      </c>
      <c r="F6" s="39">
        <v>5</v>
      </c>
      <c r="G6" s="39">
        <v>10</v>
      </c>
      <c r="H6" s="39">
        <f t="shared" si="1"/>
        <v>-5</v>
      </c>
      <c r="I6" s="47">
        <f t="shared" si="2"/>
        <v>-0.5</v>
      </c>
    </row>
    <row r="7" s="27" customFormat="1" customHeight="1" spans="1:9">
      <c r="A7" s="40">
        <v>2010101</v>
      </c>
      <c r="B7" s="40" t="s">
        <v>125</v>
      </c>
      <c r="C7" s="40">
        <f t="shared" si="0"/>
        <v>0</v>
      </c>
      <c r="D7" s="40"/>
      <c r="E7" s="40"/>
      <c r="F7" s="40"/>
      <c r="G7" s="40">
        <v>0</v>
      </c>
      <c r="H7" s="40">
        <f t="shared" si="1"/>
        <v>0</v>
      </c>
      <c r="I7" s="48" t="e">
        <f t="shared" si="2"/>
        <v>#DIV/0!</v>
      </c>
    </row>
    <row r="8" s="27" customFormat="1" customHeight="1" spans="1:9">
      <c r="A8" s="40">
        <v>2010199</v>
      </c>
      <c r="B8" s="40" t="s">
        <v>126</v>
      </c>
      <c r="C8" s="40">
        <f t="shared" si="0"/>
        <v>5</v>
      </c>
      <c r="D8" s="40"/>
      <c r="E8" s="40"/>
      <c r="F8" s="40">
        <v>5</v>
      </c>
      <c r="G8" s="40"/>
      <c r="H8" s="40">
        <f t="shared" si="1"/>
        <v>5</v>
      </c>
      <c r="I8" s="48" t="e">
        <f t="shared" si="2"/>
        <v>#DIV/0!</v>
      </c>
    </row>
    <row r="9" s="30" customFormat="1" customHeight="1" spans="1:9">
      <c r="A9" s="39">
        <v>20103</v>
      </c>
      <c r="B9" s="39" t="s">
        <v>127</v>
      </c>
      <c r="C9" s="39">
        <f t="shared" si="0"/>
        <v>4994.695</v>
      </c>
      <c r="D9" s="39">
        <v>2944.22</v>
      </c>
      <c r="E9" s="39">
        <v>262.7</v>
      </c>
      <c r="F9" s="39">
        <v>1787.775</v>
      </c>
      <c r="G9" s="39">
        <v>9166.013</v>
      </c>
      <c r="H9" s="39">
        <f t="shared" si="1"/>
        <v>-4171.318</v>
      </c>
      <c r="I9" s="49">
        <f t="shared" si="2"/>
        <v>-0.455085324448045</v>
      </c>
    </row>
    <row r="10" s="27" customFormat="1" customHeight="1" spans="1:9">
      <c r="A10" s="40">
        <v>2010301</v>
      </c>
      <c r="B10" s="40" t="s">
        <v>125</v>
      </c>
      <c r="C10" s="40">
        <f t="shared" si="0"/>
        <v>3393.62</v>
      </c>
      <c r="D10" s="40">
        <v>2944.22</v>
      </c>
      <c r="E10" s="40">
        <v>262.7</v>
      </c>
      <c r="F10" s="40">
        <v>186.7</v>
      </c>
      <c r="G10" s="40">
        <v>7428.6</v>
      </c>
      <c r="H10" s="40">
        <f t="shared" si="1"/>
        <v>-4034.98</v>
      </c>
      <c r="I10" s="50">
        <f t="shared" si="2"/>
        <v>-0.543168295506556</v>
      </c>
    </row>
    <row r="11" s="27" customFormat="1" customHeight="1" spans="1:10">
      <c r="A11" s="40">
        <v>2010305</v>
      </c>
      <c r="B11" s="40" t="s">
        <v>128</v>
      </c>
      <c r="C11" s="40">
        <f t="shared" si="0"/>
        <v>1202</v>
      </c>
      <c r="D11" s="40"/>
      <c r="E11" s="40"/>
      <c r="F11" s="40">
        <v>1202</v>
      </c>
      <c r="G11" s="40">
        <v>1033</v>
      </c>
      <c r="H11" s="40">
        <f t="shared" si="1"/>
        <v>169</v>
      </c>
      <c r="I11" s="50">
        <f t="shared" si="2"/>
        <v>0.163601161665053</v>
      </c>
      <c r="J11" s="27" t="s">
        <v>129</v>
      </c>
    </row>
    <row r="12" s="27" customFormat="1" customHeight="1" spans="1:9">
      <c r="A12" s="40">
        <v>2010306</v>
      </c>
      <c r="B12" s="40" t="s">
        <v>130</v>
      </c>
      <c r="C12" s="40">
        <f t="shared" si="0"/>
        <v>101.375</v>
      </c>
      <c r="D12" s="40"/>
      <c r="E12" s="40"/>
      <c r="F12" s="40">
        <v>101.375</v>
      </c>
      <c r="G12" s="40">
        <v>155.013</v>
      </c>
      <c r="H12" s="40">
        <f t="shared" si="1"/>
        <v>-53.638</v>
      </c>
      <c r="I12" s="50">
        <f t="shared" si="2"/>
        <v>-0.346022591653603</v>
      </c>
    </row>
    <row r="13" s="27" customFormat="1" customHeight="1" spans="1:9">
      <c r="A13" s="40">
        <v>2010399</v>
      </c>
      <c r="B13" s="40" t="s">
        <v>131</v>
      </c>
      <c r="C13" s="40">
        <f t="shared" si="0"/>
        <v>297.7</v>
      </c>
      <c r="D13" s="40"/>
      <c r="E13" s="40"/>
      <c r="F13" s="40">
        <v>297.7</v>
      </c>
      <c r="G13" s="40">
        <v>549.4</v>
      </c>
      <c r="H13" s="40">
        <f t="shared" ref="H13:H76" si="3">C13-G13</f>
        <v>-251.7</v>
      </c>
      <c r="I13" s="50">
        <f t="shared" si="2"/>
        <v>-0.458136148525664</v>
      </c>
    </row>
    <row r="14" s="30" customFormat="1" customHeight="1" spans="1:9">
      <c r="A14" s="39">
        <v>20104</v>
      </c>
      <c r="B14" s="39" t="s">
        <v>132</v>
      </c>
      <c r="C14" s="39">
        <f t="shared" ref="C13:C76" si="4">SUM(D14:F14)</f>
        <v>190</v>
      </c>
      <c r="D14" s="39">
        <v>0</v>
      </c>
      <c r="E14" s="39">
        <v>0</v>
      </c>
      <c r="F14" s="39">
        <v>190</v>
      </c>
      <c r="G14" s="39">
        <v>95.2</v>
      </c>
      <c r="H14" s="39">
        <f t="shared" si="3"/>
        <v>94.8</v>
      </c>
      <c r="I14" s="49">
        <f t="shared" si="2"/>
        <v>0.995798319327731</v>
      </c>
    </row>
    <row r="15" s="27" customFormat="1" customHeight="1" spans="1:9">
      <c r="A15" s="40">
        <v>2010401</v>
      </c>
      <c r="B15" s="40" t="s">
        <v>125</v>
      </c>
      <c r="C15" s="40">
        <f t="shared" si="4"/>
        <v>0</v>
      </c>
      <c r="D15" s="40"/>
      <c r="E15" s="40"/>
      <c r="F15" s="40"/>
      <c r="G15" s="40">
        <v>15.2</v>
      </c>
      <c r="H15" s="40">
        <f t="shared" si="3"/>
        <v>-15.2</v>
      </c>
      <c r="I15" s="50">
        <f t="shared" si="2"/>
        <v>-1</v>
      </c>
    </row>
    <row r="16" s="27" customFormat="1" customHeight="1" spans="1:9">
      <c r="A16" s="40">
        <v>2010499</v>
      </c>
      <c r="B16" s="40" t="s">
        <v>133</v>
      </c>
      <c r="C16" s="40">
        <f t="shared" si="4"/>
        <v>190</v>
      </c>
      <c r="D16" s="40"/>
      <c r="E16" s="40"/>
      <c r="F16" s="40">
        <v>190</v>
      </c>
      <c r="G16" s="40">
        <v>80</v>
      </c>
      <c r="H16" s="40">
        <f t="shared" si="3"/>
        <v>110</v>
      </c>
      <c r="I16" s="50">
        <f t="shared" si="2"/>
        <v>1.375</v>
      </c>
    </row>
    <row r="17" s="30" customFormat="1" customHeight="1" spans="1:9">
      <c r="A17" s="39">
        <v>20105</v>
      </c>
      <c r="B17" s="39" t="s">
        <v>134</v>
      </c>
      <c r="C17" s="39">
        <f t="shared" si="4"/>
        <v>60</v>
      </c>
      <c r="D17" s="39">
        <v>0</v>
      </c>
      <c r="E17" s="39">
        <v>0</v>
      </c>
      <c r="F17" s="39">
        <v>60</v>
      </c>
      <c r="G17" s="39">
        <v>149.5</v>
      </c>
      <c r="H17" s="39">
        <f t="shared" si="3"/>
        <v>-89.5</v>
      </c>
      <c r="I17" s="49">
        <f t="shared" si="2"/>
        <v>-0.59866220735786</v>
      </c>
    </row>
    <row r="18" s="27" customFormat="1" customHeight="1" spans="1:9">
      <c r="A18" s="40">
        <v>2010507</v>
      </c>
      <c r="B18" s="40" t="s">
        <v>135</v>
      </c>
      <c r="C18" s="40">
        <f t="shared" si="4"/>
        <v>0</v>
      </c>
      <c r="D18" s="40"/>
      <c r="E18" s="40"/>
      <c r="F18" s="40"/>
      <c r="G18" s="40">
        <v>30</v>
      </c>
      <c r="H18" s="40">
        <f t="shared" si="3"/>
        <v>-30</v>
      </c>
      <c r="I18" s="50">
        <f t="shared" si="2"/>
        <v>-1</v>
      </c>
    </row>
    <row r="19" s="27" customFormat="1" customHeight="1" spans="1:9">
      <c r="A19" s="40">
        <v>2010599</v>
      </c>
      <c r="B19" s="40" t="s">
        <v>136</v>
      </c>
      <c r="C19" s="40">
        <f t="shared" si="4"/>
        <v>60</v>
      </c>
      <c r="D19" s="40"/>
      <c r="E19" s="40"/>
      <c r="F19" s="40">
        <v>60</v>
      </c>
      <c r="G19" s="40">
        <v>119.5</v>
      </c>
      <c r="H19" s="40">
        <f t="shared" si="3"/>
        <v>-59.5</v>
      </c>
      <c r="I19" s="50">
        <f t="shared" ref="I19:I82" si="5">H19/G19</f>
        <v>-0.497907949790795</v>
      </c>
    </row>
    <row r="20" s="30" customFormat="1" customHeight="1" spans="1:9">
      <c r="A20" s="39">
        <v>20106</v>
      </c>
      <c r="B20" s="39" t="s">
        <v>137</v>
      </c>
      <c r="C20" s="39">
        <f t="shared" si="4"/>
        <v>205.05</v>
      </c>
      <c r="D20" s="39">
        <v>0</v>
      </c>
      <c r="E20" s="39">
        <v>24.35</v>
      </c>
      <c r="F20" s="39">
        <v>180.7</v>
      </c>
      <c r="G20" s="39">
        <v>219.1</v>
      </c>
      <c r="H20" s="39">
        <f t="shared" si="3"/>
        <v>-14.05</v>
      </c>
      <c r="I20" s="49">
        <f t="shared" si="5"/>
        <v>-0.0641259698767686</v>
      </c>
    </row>
    <row r="21" s="27" customFormat="1" customHeight="1" spans="1:9">
      <c r="A21" s="40">
        <v>2010601</v>
      </c>
      <c r="B21" s="40" t="s">
        <v>125</v>
      </c>
      <c r="C21" s="40">
        <f t="shared" si="4"/>
        <v>81.05</v>
      </c>
      <c r="D21" s="40"/>
      <c r="E21" s="40">
        <v>24.35</v>
      </c>
      <c r="F21" s="40">
        <v>56.7</v>
      </c>
      <c r="G21" s="40">
        <v>72.7</v>
      </c>
      <c r="H21" s="40">
        <f t="shared" si="3"/>
        <v>8.35000000000001</v>
      </c>
      <c r="I21" s="50">
        <f t="shared" si="5"/>
        <v>0.114855570839065</v>
      </c>
    </row>
    <row r="22" s="27" customFormat="1" customHeight="1" spans="1:9">
      <c r="A22" s="40">
        <v>2010605</v>
      </c>
      <c r="B22" s="40" t="s">
        <v>138</v>
      </c>
      <c r="C22" s="40">
        <f t="shared" si="4"/>
        <v>3</v>
      </c>
      <c r="D22" s="40"/>
      <c r="E22" s="40"/>
      <c r="F22" s="40">
        <v>3</v>
      </c>
      <c r="G22" s="40">
        <v>6</v>
      </c>
      <c r="H22" s="40">
        <f t="shared" si="3"/>
        <v>-3</v>
      </c>
      <c r="I22" s="50">
        <f t="shared" si="5"/>
        <v>-0.5</v>
      </c>
    </row>
    <row r="23" s="27" customFormat="1" customHeight="1" spans="1:9">
      <c r="A23" s="40">
        <v>2010607</v>
      </c>
      <c r="B23" s="40" t="s">
        <v>139</v>
      </c>
      <c r="C23" s="40">
        <f t="shared" si="4"/>
        <v>40</v>
      </c>
      <c r="D23" s="40"/>
      <c r="E23" s="40"/>
      <c r="F23" s="40">
        <v>40</v>
      </c>
      <c r="G23" s="40">
        <v>46.8</v>
      </c>
      <c r="H23" s="40">
        <f t="shared" si="3"/>
        <v>-6.8</v>
      </c>
      <c r="I23" s="50">
        <f t="shared" si="5"/>
        <v>-0.145299145299145</v>
      </c>
    </row>
    <row r="24" s="27" customFormat="1" customHeight="1" spans="1:9">
      <c r="A24" s="40">
        <v>2010699</v>
      </c>
      <c r="B24" s="40" t="s">
        <v>140</v>
      </c>
      <c r="C24" s="40">
        <f t="shared" si="4"/>
        <v>81</v>
      </c>
      <c r="D24" s="40"/>
      <c r="E24" s="40"/>
      <c r="F24" s="40">
        <v>81</v>
      </c>
      <c r="G24" s="40">
        <v>93.6</v>
      </c>
      <c r="H24" s="40">
        <f t="shared" si="3"/>
        <v>-12.6</v>
      </c>
      <c r="I24" s="50">
        <f t="shared" si="5"/>
        <v>-0.134615384615385</v>
      </c>
    </row>
    <row r="25" s="30" customFormat="1" customHeight="1" spans="1:9">
      <c r="A25" s="39">
        <v>20107</v>
      </c>
      <c r="B25" s="39" t="s">
        <v>141</v>
      </c>
      <c r="C25" s="39">
        <f t="shared" si="4"/>
        <v>1216.6</v>
      </c>
      <c r="D25" s="39">
        <v>0</v>
      </c>
      <c r="E25" s="39">
        <v>0</v>
      </c>
      <c r="F25" s="39">
        <v>1216.6</v>
      </c>
      <c r="G25" s="39">
        <v>1200</v>
      </c>
      <c r="H25" s="39">
        <f t="shared" si="3"/>
        <v>16.5999999999999</v>
      </c>
      <c r="I25" s="49">
        <f t="shared" si="5"/>
        <v>0.0138333333333333</v>
      </c>
    </row>
    <row r="26" s="27" customFormat="1" customHeight="1" spans="1:9">
      <c r="A26" s="40">
        <v>2010710</v>
      </c>
      <c r="B26" s="40" t="s">
        <v>142</v>
      </c>
      <c r="C26" s="40">
        <f t="shared" si="4"/>
        <v>1216.6</v>
      </c>
      <c r="D26" s="40"/>
      <c r="E26" s="40"/>
      <c r="F26" s="40">
        <v>1216.6</v>
      </c>
      <c r="G26" s="40">
        <v>1200</v>
      </c>
      <c r="H26" s="40">
        <f t="shared" si="3"/>
        <v>16.5999999999999</v>
      </c>
      <c r="I26" s="50">
        <f t="shared" si="5"/>
        <v>0.0138333333333333</v>
      </c>
    </row>
    <row r="27" s="30" customFormat="1" customHeight="1" spans="1:9">
      <c r="A27" s="39">
        <v>20108</v>
      </c>
      <c r="B27" s="39" t="s">
        <v>143</v>
      </c>
      <c r="C27" s="39">
        <f t="shared" si="4"/>
        <v>50</v>
      </c>
      <c r="D27" s="39">
        <v>0</v>
      </c>
      <c r="E27" s="39">
        <v>0</v>
      </c>
      <c r="F27" s="39">
        <v>50</v>
      </c>
      <c r="G27" s="39">
        <v>30</v>
      </c>
      <c r="H27" s="39">
        <f t="shared" si="3"/>
        <v>20</v>
      </c>
      <c r="I27" s="49">
        <f t="shared" si="5"/>
        <v>0.666666666666667</v>
      </c>
    </row>
    <row r="28" s="27" customFormat="1" customHeight="1" spans="1:9">
      <c r="A28" s="40">
        <v>2010804</v>
      </c>
      <c r="B28" s="40" t="s">
        <v>144</v>
      </c>
      <c r="C28" s="40">
        <f t="shared" si="4"/>
        <v>50</v>
      </c>
      <c r="D28" s="40"/>
      <c r="E28" s="40"/>
      <c r="F28" s="40">
        <v>50</v>
      </c>
      <c r="G28" s="40">
        <v>30</v>
      </c>
      <c r="H28" s="40">
        <f t="shared" si="3"/>
        <v>20</v>
      </c>
      <c r="I28" s="50">
        <f t="shared" si="5"/>
        <v>0.666666666666667</v>
      </c>
    </row>
    <row r="29" s="30" customFormat="1" customHeight="1" spans="1:9">
      <c r="A29" s="39">
        <v>20111</v>
      </c>
      <c r="B29" s="39" t="s">
        <v>145</v>
      </c>
      <c r="C29" s="39">
        <f t="shared" si="4"/>
        <v>121.85</v>
      </c>
      <c r="D29" s="39">
        <v>0</v>
      </c>
      <c r="E29" s="39">
        <v>16.85</v>
      </c>
      <c r="F29" s="39">
        <v>105</v>
      </c>
      <c r="G29" s="39">
        <v>158.55</v>
      </c>
      <c r="H29" s="39">
        <f t="shared" si="3"/>
        <v>-36.7</v>
      </c>
      <c r="I29" s="49">
        <f t="shared" si="5"/>
        <v>-0.231472721538947</v>
      </c>
    </row>
    <row r="30" s="27" customFormat="1" customHeight="1" spans="1:9">
      <c r="A30" s="40">
        <v>2011101</v>
      </c>
      <c r="B30" s="40" t="s">
        <v>125</v>
      </c>
      <c r="C30" s="40">
        <f t="shared" si="4"/>
        <v>16.85</v>
      </c>
      <c r="D30" s="40"/>
      <c r="E30" s="40">
        <v>16.85</v>
      </c>
      <c r="F30" s="40"/>
      <c r="G30" s="40">
        <v>17.05</v>
      </c>
      <c r="H30" s="40">
        <f t="shared" si="3"/>
        <v>-0.199999999999999</v>
      </c>
      <c r="I30" s="50">
        <f t="shared" si="5"/>
        <v>-0.0117302052785923</v>
      </c>
    </row>
    <row r="31" s="27" customFormat="1" customHeight="1" spans="1:9">
      <c r="A31" s="40">
        <v>2011104</v>
      </c>
      <c r="B31" s="40" t="s">
        <v>146</v>
      </c>
      <c r="C31" s="40">
        <f t="shared" si="4"/>
        <v>54</v>
      </c>
      <c r="D31" s="40"/>
      <c r="E31" s="40"/>
      <c r="F31" s="40">
        <v>54</v>
      </c>
      <c r="G31" s="40">
        <v>60.5</v>
      </c>
      <c r="H31" s="40">
        <f t="shared" si="3"/>
        <v>-6.5</v>
      </c>
      <c r="I31" s="50">
        <f t="shared" si="5"/>
        <v>-0.107438016528926</v>
      </c>
    </row>
    <row r="32" s="27" customFormat="1" customHeight="1" spans="1:9">
      <c r="A32" s="40">
        <v>2011199</v>
      </c>
      <c r="B32" s="40" t="s">
        <v>147</v>
      </c>
      <c r="C32" s="40">
        <f t="shared" si="4"/>
        <v>51</v>
      </c>
      <c r="D32" s="40"/>
      <c r="E32" s="40"/>
      <c r="F32" s="40">
        <v>51</v>
      </c>
      <c r="G32" s="40">
        <v>81</v>
      </c>
      <c r="H32" s="40">
        <f t="shared" si="3"/>
        <v>-30</v>
      </c>
      <c r="I32" s="50">
        <f t="shared" si="5"/>
        <v>-0.37037037037037</v>
      </c>
    </row>
    <row r="33" s="30" customFormat="1" customHeight="1" spans="1:9">
      <c r="A33" s="39">
        <v>20113</v>
      </c>
      <c r="B33" s="39" t="s">
        <v>148</v>
      </c>
      <c r="C33" s="39">
        <f t="shared" si="4"/>
        <v>574.45</v>
      </c>
      <c r="D33" s="39">
        <v>0</v>
      </c>
      <c r="E33" s="39">
        <v>17.65</v>
      </c>
      <c r="F33" s="39">
        <v>556.8</v>
      </c>
      <c r="G33" s="39">
        <v>1748.334</v>
      </c>
      <c r="H33" s="39">
        <f t="shared" si="3"/>
        <v>-1173.884</v>
      </c>
      <c r="I33" s="49">
        <f t="shared" si="5"/>
        <v>-0.671430058558605</v>
      </c>
    </row>
    <row r="34" s="27" customFormat="1" customHeight="1" spans="1:9">
      <c r="A34" s="40">
        <v>2011301</v>
      </c>
      <c r="B34" s="40" t="s">
        <v>125</v>
      </c>
      <c r="C34" s="40">
        <f t="shared" si="4"/>
        <v>17.65</v>
      </c>
      <c r="D34" s="40"/>
      <c r="E34" s="40">
        <v>17.65</v>
      </c>
      <c r="F34" s="40"/>
      <c r="G34" s="40">
        <v>44.1</v>
      </c>
      <c r="H34" s="40">
        <f t="shared" si="3"/>
        <v>-26.45</v>
      </c>
      <c r="I34" s="50">
        <f t="shared" si="5"/>
        <v>-0.599773242630386</v>
      </c>
    </row>
    <row r="35" s="27" customFormat="1" customHeight="1" spans="1:9">
      <c r="A35" s="40">
        <v>2011304</v>
      </c>
      <c r="B35" s="40" t="s">
        <v>149</v>
      </c>
      <c r="C35" s="40">
        <f t="shared" si="4"/>
        <v>0</v>
      </c>
      <c r="D35" s="40"/>
      <c r="E35" s="40"/>
      <c r="F35" s="40"/>
      <c r="G35" s="40">
        <v>1144</v>
      </c>
      <c r="H35" s="40">
        <f t="shared" si="3"/>
        <v>-1144</v>
      </c>
      <c r="I35" s="50">
        <f t="shared" si="5"/>
        <v>-1</v>
      </c>
    </row>
    <row r="36" s="27" customFormat="1" customHeight="1" spans="1:9">
      <c r="A36" s="40">
        <v>2011306</v>
      </c>
      <c r="B36" s="40" t="s">
        <v>150</v>
      </c>
      <c r="C36" s="40">
        <f t="shared" si="4"/>
        <v>0</v>
      </c>
      <c r="D36" s="40"/>
      <c r="E36" s="40"/>
      <c r="F36" s="40"/>
      <c r="G36" s="40">
        <v>90</v>
      </c>
      <c r="H36" s="40">
        <f t="shared" si="3"/>
        <v>-90</v>
      </c>
      <c r="I36" s="50">
        <f t="shared" si="5"/>
        <v>-1</v>
      </c>
    </row>
    <row r="37" s="27" customFormat="1" customHeight="1" spans="1:9">
      <c r="A37" s="40">
        <v>2011307</v>
      </c>
      <c r="B37" s="40" t="s">
        <v>151</v>
      </c>
      <c r="C37" s="40">
        <f t="shared" si="4"/>
        <v>0</v>
      </c>
      <c r="D37" s="40"/>
      <c r="E37" s="40"/>
      <c r="F37" s="40"/>
      <c r="G37" s="40">
        <v>54.234</v>
      </c>
      <c r="H37" s="40">
        <f t="shared" si="3"/>
        <v>-54.234</v>
      </c>
      <c r="I37" s="50">
        <f t="shared" si="5"/>
        <v>-1</v>
      </c>
    </row>
    <row r="38" s="27" customFormat="1" customHeight="1" spans="1:9">
      <c r="A38" s="40">
        <v>2011308</v>
      </c>
      <c r="B38" s="40" t="s">
        <v>152</v>
      </c>
      <c r="C38" s="40">
        <f t="shared" si="4"/>
        <v>519</v>
      </c>
      <c r="D38" s="40"/>
      <c r="E38" s="40"/>
      <c r="F38" s="40">
        <v>519</v>
      </c>
      <c r="G38" s="40">
        <v>402</v>
      </c>
      <c r="H38" s="40">
        <f t="shared" si="3"/>
        <v>117</v>
      </c>
      <c r="I38" s="50">
        <f t="shared" si="5"/>
        <v>0.291044776119403</v>
      </c>
    </row>
    <row r="39" s="27" customFormat="1" customHeight="1" spans="1:9">
      <c r="A39" s="40">
        <v>2011399</v>
      </c>
      <c r="B39" s="40" t="s">
        <v>153</v>
      </c>
      <c r="C39" s="40">
        <f t="shared" si="4"/>
        <v>37.8</v>
      </c>
      <c r="D39" s="40"/>
      <c r="E39" s="40"/>
      <c r="F39" s="40">
        <v>37.8</v>
      </c>
      <c r="G39" s="40">
        <v>14</v>
      </c>
      <c r="H39" s="40">
        <f t="shared" si="3"/>
        <v>23.8</v>
      </c>
      <c r="I39" s="50">
        <f t="shared" si="5"/>
        <v>1.7</v>
      </c>
    </row>
    <row r="40" s="30" customFormat="1" customHeight="1" spans="1:9">
      <c r="A40" s="39">
        <v>20126</v>
      </c>
      <c r="B40" s="39" t="s">
        <v>154</v>
      </c>
      <c r="C40" s="39">
        <f t="shared" si="4"/>
        <v>138.9</v>
      </c>
      <c r="D40" s="39">
        <v>0</v>
      </c>
      <c r="E40" s="39">
        <v>0</v>
      </c>
      <c r="F40" s="39">
        <v>138.9</v>
      </c>
      <c r="G40" s="39">
        <v>187.4</v>
      </c>
      <c r="H40" s="39">
        <f t="shared" si="3"/>
        <v>-48.5</v>
      </c>
      <c r="I40" s="49">
        <f t="shared" si="5"/>
        <v>-0.25880469583778</v>
      </c>
    </row>
    <row r="41" s="27" customFormat="1" customHeight="1" spans="1:9">
      <c r="A41" s="40">
        <v>2012699</v>
      </c>
      <c r="B41" s="40" t="s">
        <v>155</v>
      </c>
      <c r="C41" s="40">
        <f t="shared" si="4"/>
        <v>138.9</v>
      </c>
      <c r="D41" s="40"/>
      <c r="E41" s="40"/>
      <c r="F41" s="40">
        <v>138.9</v>
      </c>
      <c r="G41" s="40">
        <v>187.4</v>
      </c>
      <c r="H41" s="40">
        <f t="shared" si="3"/>
        <v>-48.5</v>
      </c>
      <c r="I41" s="50">
        <f t="shared" si="5"/>
        <v>-0.25880469583778</v>
      </c>
    </row>
    <row r="42" s="30" customFormat="1" customHeight="1" spans="1:9">
      <c r="A42" s="39">
        <v>20129</v>
      </c>
      <c r="B42" s="39" t="s">
        <v>156</v>
      </c>
      <c r="C42" s="39">
        <f t="shared" si="4"/>
        <v>20</v>
      </c>
      <c r="D42" s="39">
        <v>0</v>
      </c>
      <c r="E42" s="39">
        <v>0</v>
      </c>
      <c r="F42" s="39">
        <v>20</v>
      </c>
      <c r="G42" s="39">
        <v>148.55</v>
      </c>
      <c r="H42" s="39">
        <f t="shared" si="3"/>
        <v>-128.55</v>
      </c>
      <c r="I42" s="49">
        <f t="shared" si="5"/>
        <v>-0.8653651969034</v>
      </c>
    </row>
    <row r="43" s="27" customFormat="1" customHeight="1" spans="1:9">
      <c r="A43" s="40">
        <v>2012901</v>
      </c>
      <c r="B43" s="40" t="s">
        <v>125</v>
      </c>
      <c r="C43" s="40">
        <f t="shared" si="4"/>
        <v>0</v>
      </c>
      <c r="D43" s="40"/>
      <c r="E43" s="40"/>
      <c r="F43" s="40"/>
      <c r="G43" s="40">
        <v>127.55</v>
      </c>
      <c r="H43" s="40">
        <f t="shared" si="3"/>
        <v>-127.55</v>
      </c>
      <c r="I43" s="50">
        <f t="shared" si="5"/>
        <v>-1</v>
      </c>
    </row>
    <row r="44" s="27" customFormat="1" customHeight="1" spans="1:9">
      <c r="A44" s="40">
        <v>2012999</v>
      </c>
      <c r="B44" s="40" t="s">
        <v>157</v>
      </c>
      <c r="C44" s="40">
        <f t="shared" si="4"/>
        <v>20</v>
      </c>
      <c r="D44" s="40"/>
      <c r="E44" s="40"/>
      <c r="F44" s="40">
        <v>20</v>
      </c>
      <c r="G44" s="40">
        <v>21</v>
      </c>
      <c r="H44" s="40">
        <f t="shared" si="3"/>
        <v>-1</v>
      </c>
      <c r="I44" s="50">
        <f t="shared" si="5"/>
        <v>-0.0476190476190476</v>
      </c>
    </row>
    <row r="45" s="30" customFormat="1" customHeight="1" spans="1:9">
      <c r="A45" s="39">
        <v>20132</v>
      </c>
      <c r="B45" s="39" t="s">
        <v>158</v>
      </c>
      <c r="C45" s="39">
        <f t="shared" si="4"/>
        <v>100.2</v>
      </c>
      <c r="D45" s="39">
        <v>0</v>
      </c>
      <c r="E45" s="39">
        <v>0</v>
      </c>
      <c r="F45" s="39">
        <v>100.2</v>
      </c>
      <c r="G45" s="39">
        <v>122.7</v>
      </c>
      <c r="H45" s="39">
        <f t="shared" si="3"/>
        <v>-22.5</v>
      </c>
      <c r="I45" s="49">
        <f t="shared" si="5"/>
        <v>-0.183374083129584</v>
      </c>
    </row>
    <row r="46" s="27" customFormat="1" customHeight="1" spans="1:9">
      <c r="A46" s="40">
        <v>2013201</v>
      </c>
      <c r="B46" s="40" t="s">
        <v>125</v>
      </c>
      <c r="C46" s="40">
        <f t="shared" si="4"/>
        <v>0</v>
      </c>
      <c r="D46" s="40"/>
      <c r="E46" s="40"/>
      <c r="F46" s="40"/>
      <c r="G46" s="40">
        <v>14.3</v>
      </c>
      <c r="H46" s="40">
        <f t="shared" si="3"/>
        <v>-14.3</v>
      </c>
      <c r="I46" s="50">
        <f t="shared" si="5"/>
        <v>-1</v>
      </c>
    </row>
    <row r="47" s="27" customFormat="1" customHeight="1" spans="1:9">
      <c r="A47" s="40">
        <v>2013299</v>
      </c>
      <c r="B47" s="40" t="s">
        <v>159</v>
      </c>
      <c r="C47" s="40">
        <f t="shared" si="4"/>
        <v>100.2</v>
      </c>
      <c r="D47" s="40"/>
      <c r="E47" s="40"/>
      <c r="F47" s="40">
        <v>100.2</v>
      </c>
      <c r="G47" s="40">
        <v>108.4</v>
      </c>
      <c r="H47" s="40">
        <f t="shared" si="3"/>
        <v>-8.2</v>
      </c>
      <c r="I47" s="50">
        <f t="shared" si="5"/>
        <v>-0.0756457564575646</v>
      </c>
    </row>
    <row r="48" s="31" customFormat="1" customHeight="1" spans="1:9">
      <c r="A48" s="39">
        <v>20133</v>
      </c>
      <c r="B48" s="39" t="s">
        <v>160</v>
      </c>
      <c r="C48" s="41">
        <f t="shared" si="4"/>
        <v>338</v>
      </c>
      <c r="D48" s="39">
        <v>0</v>
      </c>
      <c r="E48" s="39">
        <v>0</v>
      </c>
      <c r="F48" s="39">
        <v>338</v>
      </c>
      <c r="G48" s="41">
        <v>490</v>
      </c>
      <c r="H48" s="41">
        <f t="shared" si="3"/>
        <v>-152</v>
      </c>
      <c r="I48" s="49">
        <f t="shared" si="5"/>
        <v>-0.310204081632653</v>
      </c>
    </row>
    <row r="49" s="1" customFormat="1" customHeight="1" spans="1:9">
      <c r="A49" s="40">
        <v>2013399</v>
      </c>
      <c r="B49" s="40" t="s">
        <v>161</v>
      </c>
      <c r="C49" s="42">
        <f t="shared" si="4"/>
        <v>338</v>
      </c>
      <c r="D49" s="42"/>
      <c r="E49" s="42"/>
      <c r="F49" s="40">
        <v>338</v>
      </c>
      <c r="G49" s="42">
        <v>490</v>
      </c>
      <c r="H49" s="42">
        <f t="shared" si="3"/>
        <v>-152</v>
      </c>
      <c r="I49" s="50">
        <f t="shared" si="5"/>
        <v>-0.310204081632653</v>
      </c>
    </row>
    <row r="50" s="31" customFormat="1" customHeight="1" spans="1:9">
      <c r="A50" s="39">
        <v>20136</v>
      </c>
      <c r="B50" s="39" t="s">
        <v>162</v>
      </c>
      <c r="C50" s="41">
        <f t="shared" si="4"/>
        <v>75</v>
      </c>
      <c r="D50" s="39">
        <v>0</v>
      </c>
      <c r="E50" s="39">
        <v>0</v>
      </c>
      <c r="F50" s="39">
        <v>75</v>
      </c>
      <c r="G50" s="41">
        <v>75</v>
      </c>
      <c r="H50" s="41">
        <f t="shared" si="3"/>
        <v>0</v>
      </c>
      <c r="I50" s="49">
        <f t="shared" si="5"/>
        <v>0</v>
      </c>
    </row>
    <row r="51" s="1" customFormat="1" customHeight="1" spans="1:9">
      <c r="A51" s="40">
        <v>2013699</v>
      </c>
      <c r="B51" s="40" t="s">
        <v>162</v>
      </c>
      <c r="C51" s="42">
        <f t="shared" si="4"/>
        <v>75</v>
      </c>
      <c r="D51" s="42"/>
      <c r="E51" s="42"/>
      <c r="F51" s="40">
        <v>75</v>
      </c>
      <c r="G51" s="42">
        <v>75</v>
      </c>
      <c r="H51" s="42">
        <f t="shared" si="3"/>
        <v>0</v>
      </c>
      <c r="I51" s="50">
        <f t="shared" si="5"/>
        <v>0</v>
      </c>
    </row>
    <row r="52" s="31" customFormat="1" customHeight="1" spans="1:9">
      <c r="A52" s="39">
        <v>20138</v>
      </c>
      <c r="B52" s="39" t="s">
        <v>163</v>
      </c>
      <c r="C52" s="39">
        <f t="shared" si="4"/>
        <v>0</v>
      </c>
      <c r="D52" s="39">
        <v>0</v>
      </c>
      <c r="E52" s="39">
        <v>0</v>
      </c>
      <c r="F52" s="39">
        <v>0</v>
      </c>
      <c r="G52" s="39">
        <v>76.5</v>
      </c>
      <c r="H52" s="41">
        <f t="shared" si="3"/>
        <v>-76.5</v>
      </c>
      <c r="I52" s="49">
        <f t="shared" si="5"/>
        <v>-1</v>
      </c>
    </row>
    <row r="53" s="1" customFormat="1" customHeight="1" spans="1:9">
      <c r="A53" s="40">
        <v>2013899</v>
      </c>
      <c r="B53" s="40" t="s">
        <v>164</v>
      </c>
      <c r="C53" s="40">
        <f t="shared" si="4"/>
        <v>0</v>
      </c>
      <c r="D53" s="42"/>
      <c r="E53" s="42"/>
      <c r="F53" s="40"/>
      <c r="G53" s="40">
        <v>76.5</v>
      </c>
      <c r="H53" s="42">
        <f t="shared" si="3"/>
        <v>-76.5</v>
      </c>
      <c r="I53" s="50">
        <f t="shared" si="5"/>
        <v>-1</v>
      </c>
    </row>
    <row r="54" s="31" customFormat="1" customHeight="1" spans="1:9">
      <c r="A54" s="39">
        <v>20440</v>
      </c>
      <c r="B54" s="39" t="s">
        <v>165</v>
      </c>
      <c r="C54" s="41">
        <f t="shared" si="4"/>
        <v>91</v>
      </c>
      <c r="D54" s="39">
        <v>0</v>
      </c>
      <c r="E54" s="39">
        <v>0</v>
      </c>
      <c r="F54" s="39">
        <v>91</v>
      </c>
      <c r="G54" s="41">
        <v>266.6</v>
      </c>
      <c r="H54" s="41">
        <f t="shared" si="3"/>
        <v>-175.6</v>
      </c>
      <c r="I54" s="49">
        <f t="shared" si="5"/>
        <v>-0.658664666166542</v>
      </c>
    </row>
    <row r="55" s="1" customFormat="1" customHeight="1" spans="1:9">
      <c r="A55" s="40">
        <v>2044004</v>
      </c>
      <c r="B55" s="40" t="s">
        <v>166</v>
      </c>
      <c r="C55" s="42">
        <f t="shared" si="4"/>
        <v>91</v>
      </c>
      <c r="D55" s="42"/>
      <c r="E55" s="42"/>
      <c r="F55" s="40">
        <v>91</v>
      </c>
      <c r="G55" s="42">
        <v>266.6</v>
      </c>
      <c r="H55" s="42">
        <f t="shared" si="3"/>
        <v>-175.6</v>
      </c>
      <c r="I55" s="50">
        <f t="shared" si="5"/>
        <v>-0.658664666166542</v>
      </c>
    </row>
    <row r="56" s="29" customFormat="1" customHeight="1" spans="1:9">
      <c r="A56" s="38">
        <v>204</v>
      </c>
      <c r="B56" s="38" t="s">
        <v>167</v>
      </c>
      <c r="C56" s="38">
        <f t="shared" si="4"/>
        <v>625.55</v>
      </c>
      <c r="D56" s="38">
        <v>0</v>
      </c>
      <c r="E56" s="38">
        <v>12.4</v>
      </c>
      <c r="F56" s="38">
        <v>613.15</v>
      </c>
      <c r="G56" s="38">
        <v>725</v>
      </c>
      <c r="H56" s="38">
        <f t="shared" si="3"/>
        <v>-99.45</v>
      </c>
      <c r="I56" s="46">
        <f t="shared" si="5"/>
        <v>-0.137172413793104</v>
      </c>
    </row>
    <row r="57" s="30" customFormat="1" customHeight="1" spans="1:9">
      <c r="A57" s="39">
        <v>20401</v>
      </c>
      <c r="B57" s="39" t="s">
        <v>168</v>
      </c>
      <c r="C57" s="39">
        <f t="shared" si="4"/>
        <v>0</v>
      </c>
      <c r="D57" s="39">
        <v>0</v>
      </c>
      <c r="E57" s="39">
        <v>0</v>
      </c>
      <c r="F57" s="39">
        <v>0</v>
      </c>
      <c r="G57" s="39">
        <v>6</v>
      </c>
      <c r="H57" s="39">
        <f t="shared" si="3"/>
        <v>-6</v>
      </c>
      <c r="I57" s="49">
        <f t="shared" si="5"/>
        <v>-1</v>
      </c>
    </row>
    <row r="58" s="27" customFormat="1" customHeight="1" spans="1:9">
      <c r="A58" s="40">
        <v>2040199</v>
      </c>
      <c r="B58" s="40" t="s">
        <v>169</v>
      </c>
      <c r="C58" s="40">
        <f t="shared" si="4"/>
        <v>0</v>
      </c>
      <c r="D58" s="40"/>
      <c r="E58" s="40"/>
      <c r="F58" s="40"/>
      <c r="G58" s="40">
        <v>6</v>
      </c>
      <c r="H58" s="40">
        <f t="shared" si="3"/>
        <v>-6</v>
      </c>
      <c r="I58" s="50">
        <f t="shared" si="5"/>
        <v>-1</v>
      </c>
    </row>
    <row r="59" s="30" customFormat="1" customHeight="1" spans="1:9">
      <c r="A59" s="39">
        <v>20402</v>
      </c>
      <c r="B59" s="39" t="s">
        <v>170</v>
      </c>
      <c r="C59" s="39">
        <f t="shared" si="4"/>
        <v>513.55</v>
      </c>
      <c r="D59" s="39">
        <v>0</v>
      </c>
      <c r="E59" s="39">
        <v>12.4</v>
      </c>
      <c r="F59" s="39">
        <v>501.15</v>
      </c>
      <c r="G59" s="39">
        <v>504.4</v>
      </c>
      <c r="H59" s="39">
        <f t="shared" si="3"/>
        <v>9.14999999999998</v>
      </c>
      <c r="I59" s="49">
        <f t="shared" si="5"/>
        <v>0.0181403647898493</v>
      </c>
    </row>
    <row r="60" s="27" customFormat="1" customHeight="1" spans="1:9">
      <c r="A60" s="40">
        <v>2040201</v>
      </c>
      <c r="B60" s="40" t="s">
        <v>125</v>
      </c>
      <c r="C60" s="40">
        <f t="shared" si="4"/>
        <v>12.4</v>
      </c>
      <c r="D60" s="40"/>
      <c r="E60" s="40">
        <v>12.4</v>
      </c>
      <c r="F60" s="40"/>
      <c r="G60" s="40">
        <v>16.9</v>
      </c>
      <c r="H60" s="40">
        <f t="shared" si="3"/>
        <v>-4.5</v>
      </c>
      <c r="I60" s="50">
        <f t="shared" si="5"/>
        <v>-0.266272189349112</v>
      </c>
    </row>
    <row r="61" s="27" customFormat="1" customHeight="1" spans="1:9">
      <c r="A61" s="40">
        <v>2040299</v>
      </c>
      <c r="B61" s="40" t="s">
        <v>171</v>
      </c>
      <c r="C61" s="40">
        <f t="shared" si="4"/>
        <v>501.15</v>
      </c>
      <c r="D61" s="40"/>
      <c r="E61" s="40"/>
      <c r="F61" s="40">
        <v>501.15</v>
      </c>
      <c r="G61" s="40">
        <v>487.5</v>
      </c>
      <c r="H61" s="40">
        <f t="shared" si="3"/>
        <v>13.65</v>
      </c>
      <c r="I61" s="50">
        <f t="shared" si="5"/>
        <v>0.028</v>
      </c>
    </row>
    <row r="62" s="30" customFormat="1" customHeight="1" spans="1:9">
      <c r="A62" s="39">
        <v>20406</v>
      </c>
      <c r="B62" s="39" t="s">
        <v>172</v>
      </c>
      <c r="C62" s="39">
        <f t="shared" si="4"/>
        <v>112</v>
      </c>
      <c r="D62" s="39">
        <v>0</v>
      </c>
      <c r="E62" s="39">
        <v>0</v>
      </c>
      <c r="F62" s="39">
        <v>112</v>
      </c>
      <c r="G62" s="39">
        <v>214.6</v>
      </c>
      <c r="H62" s="39">
        <f t="shared" si="3"/>
        <v>-102.6</v>
      </c>
      <c r="I62" s="49">
        <f t="shared" si="5"/>
        <v>-0.478098788443616</v>
      </c>
    </row>
    <row r="63" s="27" customFormat="1" customHeight="1" spans="1:9">
      <c r="A63" s="40">
        <v>2040601</v>
      </c>
      <c r="B63" s="40" t="s">
        <v>125</v>
      </c>
      <c r="C63" s="40">
        <f t="shared" si="4"/>
        <v>0</v>
      </c>
      <c r="D63" s="40"/>
      <c r="E63" s="40"/>
      <c r="F63" s="40"/>
      <c r="G63" s="40">
        <v>17.6</v>
      </c>
      <c r="H63" s="40">
        <f t="shared" si="3"/>
        <v>-17.6</v>
      </c>
      <c r="I63" s="50">
        <f t="shared" si="5"/>
        <v>-1</v>
      </c>
    </row>
    <row r="64" s="27" customFormat="1" customHeight="1" spans="1:9">
      <c r="A64" s="40">
        <v>2040604</v>
      </c>
      <c r="B64" s="40" t="s">
        <v>173</v>
      </c>
      <c r="C64" s="40">
        <f t="shared" si="4"/>
        <v>5</v>
      </c>
      <c r="D64" s="40"/>
      <c r="E64" s="40"/>
      <c r="F64" s="40">
        <v>5</v>
      </c>
      <c r="G64" s="40">
        <v>30</v>
      </c>
      <c r="H64" s="40">
        <f t="shared" si="3"/>
        <v>-25</v>
      </c>
      <c r="I64" s="50">
        <f t="shared" si="5"/>
        <v>-0.833333333333333</v>
      </c>
    </row>
    <row r="65" s="27" customFormat="1" customHeight="1" spans="1:9">
      <c r="A65" s="40">
        <v>2040605</v>
      </c>
      <c r="B65" s="40" t="s">
        <v>174</v>
      </c>
      <c r="C65" s="40">
        <f t="shared" si="4"/>
        <v>3</v>
      </c>
      <c r="D65" s="40"/>
      <c r="E65" s="40"/>
      <c r="F65" s="40">
        <v>3</v>
      </c>
      <c r="G65" s="40">
        <v>5</v>
      </c>
      <c r="H65" s="40">
        <f t="shared" si="3"/>
        <v>-2</v>
      </c>
      <c r="I65" s="50">
        <f t="shared" si="5"/>
        <v>-0.4</v>
      </c>
    </row>
    <row r="66" s="27" customFormat="1" customHeight="1" spans="1:9">
      <c r="A66" s="40">
        <v>2040606</v>
      </c>
      <c r="B66" s="40" t="s">
        <v>175</v>
      </c>
      <c r="C66" s="40">
        <f t="shared" si="4"/>
        <v>0</v>
      </c>
      <c r="D66" s="40"/>
      <c r="E66" s="40"/>
      <c r="F66" s="40"/>
      <c r="G66" s="40">
        <v>39</v>
      </c>
      <c r="H66" s="40">
        <f t="shared" si="3"/>
        <v>-39</v>
      </c>
      <c r="I66" s="50">
        <f t="shared" si="5"/>
        <v>-1</v>
      </c>
    </row>
    <row r="67" s="27" customFormat="1" customHeight="1" spans="1:9">
      <c r="A67" s="40">
        <v>2040613</v>
      </c>
      <c r="B67" s="40" t="s">
        <v>139</v>
      </c>
      <c r="C67" s="40">
        <f t="shared" si="4"/>
        <v>0</v>
      </c>
      <c r="D67" s="40"/>
      <c r="E67" s="40"/>
      <c r="F67" s="40"/>
      <c r="G67" s="40">
        <v>4</v>
      </c>
      <c r="H67" s="40">
        <f t="shared" si="3"/>
        <v>-4</v>
      </c>
      <c r="I67" s="50">
        <f t="shared" si="5"/>
        <v>-1</v>
      </c>
    </row>
    <row r="68" s="27" customFormat="1" customHeight="1" spans="1:9">
      <c r="A68" s="40">
        <v>2040699</v>
      </c>
      <c r="B68" s="40" t="s">
        <v>176</v>
      </c>
      <c r="C68" s="40">
        <f t="shared" si="4"/>
        <v>104</v>
      </c>
      <c r="D68" s="40"/>
      <c r="E68" s="40"/>
      <c r="F68" s="40">
        <v>104</v>
      </c>
      <c r="G68" s="40">
        <v>119</v>
      </c>
      <c r="H68" s="40">
        <f t="shared" si="3"/>
        <v>-15</v>
      </c>
      <c r="I68" s="50">
        <f t="shared" si="5"/>
        <v>-0.126050420168067</v>
      </c>
    </row>
    <row r="69" s="29" customFormat="1" customHeight="1" spans="1:9">
      <c r="A69" s="38">
        <v>206</v>
      </c>
      <c r="B69" s="38" t="s">
        <v>177</v>
      </c>
      <c r="C69" s="38">
        <f t="shared" si="4"/>
        <v>5140</v>
      </c>
      <c r="D69" s="38">
        <v>0</v>
      </c>
      <c r="E69" s="38">
        <v>0</v>
      </c>
      <c r="F69" s="38">
        <v>5140</v>
      </c>
      <c r="G69" s="38">
        <v>3530</v>
      </c>
      <c r="H69" s="38">
        <f t="shared" si="3"/>
        <v>1610</v>
      </c>
      <c r="I69" s="46">
        <f t="shared" si="5"/>
        <v>0.456090651558074</v>
      </c>
    </row>
    <row r="70" s="30" customFormat="1" customHeight="1" spans="1:9">
      <c r="A70" s="39">
        <v>20601</v>
      </c>
      <c r="B70" s="39" t="s">
        <v>178</v>
      </c>
      <c r="C70" s="39">
        <f t="shared" si="4"/>
        <v>40</v>
      </c>
      <c r="D70" s="39">
        <v>0</v>
      </c>
      <c r="E70" s="39">
        <v>0</v>
      </c>
      <c r="F70" s="39">
        <v>40</v>
      </c>
      <c r="G70" s="39">
        <v>30</v>
      </c>
      <c r="H70" s="39">
        <f t="shared" si="3"/>
        <v>10</v>
      </c>
      <c r="I70" s="49">
        <f t="shared" si="5"/>
        <v>0.333333333333333</v>
      </c>
    </row>
    <row r="71" s="27" customFormat="1" customHeight="1" spans="1:9">
      <c r="A71" s="40">
        <v>2060199</v>
      </c>
      <c r="B71" s="40" t="s">
        <v>179</v>
      </c>
      <c r="C71" s="40">
        <f t="shared" si="4"/>
        <v>40</v>
      </c>
      <c r="D71" s="40"/>
      <c r="E71" s="40"/>
      <c r="F71" s="40">
        <v>40</v>
      </c>
      <c r="G71" s="40">
        <v>30</v>
      </c>
      <c r="H71" s="40">
        <f t="shared" si="3"/>
        <v>10</v>
      </c>
      <c r="I71" s="50">
        <f t="shared" si="5"/>
        <v>0.333333333333333</v>
      </c>
    </row>
    <row r="72" s="30" customFormat="1" customHeight="1" spans="1:9">
      <c r="A72" s="39">
        <v>20699</v>
      </c>
      <c r="B72" s="39" t="s">
        <v>180</v>
      </c>
      <c r="C72" s="39">
        <f t="shared" si="4"/>
        <v>5100</v>
      </c>
      <c r="D72" s="39"/>
      <c r="E72" s="39"/>
      <c r="F72" s="39">
        <v>5100</v>
      </c>
      <c r="G72" s="39">
        <v>3500</v>
      </c>
      <c r="H72" s="39">
        <f t="shared" si="3"/>
        <v>1600</v>
      </c>
      <c r="I72" s="50">
        <f t="shared" si="5"/>
        <v>0.457142857142857</v>
      </c>
    </row>
    <row r="73" s="27" customFormat="1" customHeight="1" spans="1:9">
      <c r="A73" s="40">
        <v>2069999</v>
      </c>
      <c r="B73" s="40" t="s">
        <v>180</v>
      </c>
      <c r="C73" s="40">
        <f t="shared" si="4"/>
        <v>5100</v>
      </c>
      <c r="D73" s="40"/>
      <c r="E73" s="40"/>
      <c r="F73" s="40">
        <v>5100</v>
      </c>
      <c r="G73" s="40">
        <v>3500</v>
      </c>
      <c r="H73" s="40">
        <f t="shared" si="3"/>
        <v>1600</v>
      </c>
      <c r="I73" s="50">
        <f t="shared" si="5"/>
        <v>0.457142857142857</v>
      </c>
    </row>
    <row r="74" s="29" customFormat="1" customHeight="1" spans="1:9">
      <c r="A74" s="38">
        <v>207</v>
      </c>
      <c r="B74" s="38" t="s">
        <v>181</v>
      </c>
      <c r="C74" s="38">
        <f t="shared" si="4"/>
        <v>0</v>
      </c>
      <c r="D74" s="38">
        <v>0</v>
      </c>
      <c r="E74" s="38">
        <v>0</v>
      </c>
      <c r="F74" s="38">
        <v>0</v>
      </c>
      <c r="G74" s="38">
        <v>20</v>
      </c>
      <c r="H74" s="38">
        <f t="shared" si="3"/>
        <v>-20</v>
      </c>
      <c r="I74" s="46">
        <f t="shared" si="5"/>
        <v>-1</v>
      </c>
    </row>
    <row r="75" s="30" customFormat="1" customHeight="1" spans="1:9">
      <c r="A75" s="39">
        <v>20701</v>
      </c>
      <c r="B75" s="39" t="s">
        <v>182</v>
      </c>
      <c r="C75" s="39">
        <f t="shared" si="4"/>
        <v>0</v>
      </c>
      <c r="D75" s="39">
        <v>0</v>
      </c>
      <c r="E75" s="39">
        <v>0</v>
      </c>
      <c r="F75" s="39">
        <v>0</v>
      </c>
      <c r="G75" s="39">
        <v>20</v>
      </c>
      <c r="H75" s="39">
        <f t="shared" si="3"/>
        <v>-20</v>
      </c>
      <c r="I75" s="49">
        <f t="shared" si="5"/>
        <v>-1</v>
      </c>
    </row>
    <row r="76" s="27" customFormat="1" customHeight="1" spans="1:9">
      <c r="A76" s="40">
        <v>2070199</v>
      </c>
      <c r="B76" s="40" t="s">
        <v>183</v>
      </c>
      <c r="C76" s="40">
        <f t="shared" si="4"/>
        <v>0</v>
      </c>
      <c r="D76" s="40"/>
      <c r="E76" s="40"/>
      <c r="F76" s="40"/>
      <c r="G76" s="40">
        <v>20</v>
      </c>
      <c r="H76" s="40">
        <f t="shared" si="3"/>
        <v>-20</v>
      </c>
      <c r="I76" s="50">
        <f t="shared" si="5"/>
        <v>-1</v>
      </c>
    </row>
    <row r="77" s="29" customFormat="1" customHeight="1" spans="1:9">
      <c r="A77" s="38">
        <v>208</v>
      </c>
      <c r="B77" s="38" t="s">
        <v>184</v>
      </c>
      <c r="C77" s="38">
        <f t="shared" ref="C77:C94" si="6">SUM(D77:F77)</f>
        <v>556.806</v>
      </c>
      <c r="D77" s="38">
        <v>312.6</v>
      </c>
      <c r="E77" s="38">
        <v>0</v>
      </c>
      <c r="F77" s="38">
        <v>244.206</v>
      </c>
      <c r="G77" s="38">
        <v>1542.904</v>
      </c>
      <c r="H77" s="38">
        <f t="shared" ref="H77:H94" si="7">C77-G77</f>
        <v>-986.098</v>
      </c>
      <c r="I77" s="46">
        <f t="shared" si="5"/>
        <v>-0.639118182336685</v>
      </c>
    </row>
    <row r="78" s="30" customFormat="1" customHeight="1" spans="1:9">
      <c r="A78" s="39">
        <v>20801</v>
      </c>
      <c r="B78" s="39" t="s">
        <v>185</v>
      </c>
      <c r="C78" s="39">
        <f t="shared" si="6"/>
        <v>64.5</v>
      </c>
      <c r="D78" s="39">
        <v>0</v>
      </c>
      <c r="E78" s="39">
        <v>0</v>
      </c>
      <c r="F78" s="39">
        <v>64.5</v>
      </c>
      <c r="G78" s="39">
        <v>87.65</v>
      </c>
      <c r="H78" s="39">
        <f t="shared" si="7"/>
        <v>-23.15</v>
      </c>
      <c r="I78" s="49">
        <f t="shared" si="5"/>
        <v>-0.264118653736452</v>
      </c>
    </row>
    <row r="79" s="27" customFormat="1" customHeight="1" spans="1:9">
      <c r="A79" s="40">
        <v>2080101</v>
      </c>
      <c r="B79" s="40" t="s">
        <v>125</v>
      </c>
      <c r="C79" s="40">
        <f t="shared" si="6"/>
        <v>0</v>
      </c>
      <c r="D79" s="40"/>
      <c r="E79" s="40"/>
      <c r="F79" s="40"/>
      <c r="G79" s="40">
        <v>17.45</v>
      </c>
      <c r="H79" s="40">
        <f t="shared" si="7"/>
        <v>-17.45</v>
      </c>
      <c r="I79" s="50">
        <f t="shared" si="5"/>
        <v>-1</v>
      </c>
    </row>
    <row r="80" s="27" customFormat="1" customHeight="1" spans="1:9">
      <c r="A80" s="40">
        <v>2080105</v>
      </c>
      <c r="B80" s="40" t="s">
        <v>186</v>
      </c>
      <c r="C80" s="40">
        <f t="shared" si="6"/>
        <v>0</v>
      </c>
      <c r="D80" s="40"/>
      <c r="E80" s="40"/>
      <c r="F80" s="40">
        <v>0</v>
      </c>
      <c r="G80" s="40">
        <v>9.5</v>
      </c>
      <c r="H80" s="40">
        <f t="shared" si="7"/>
        <v>-9.5</v>
      </c>
      <c r="I80" s="50">
        <f t="shared" si="5"/>
        <v>-1</v>
      </c>
    </row>
    <row r="81" s="27" customFormat="1" customHeight="1" spans="1:9">
      <c r="A81" s="40">
        <v>2080109</v>
      </c>
      <c r="B81" s="40" t="s">
        <v>187</v>
      </c>
      <c r="C81" s="40">
        <f t="shared" si="6"/>
        <v>8</v>
      </c>
      <c r="D81" s="40"/>
      <c r="E81" s="40"/>
      <c r="F81" s="40">
        <v>8</v>
      </c>
      <c r="G81" s="40">
        <v>15.7</v>
      </c>
      <c r="H81" s="40">
        <f t="shared" si="7"/>
        <v>-7.7</v>
      </c>
      <c r="I81" s="50">
        <f t="shared" si="5"/>
        <v>-0.490445859872611</v>
      </c>
    </row>
    <row r="82" s="27" customFormat="1" customHeight="1" spans="1:9">
      <c r="A82" s="40">
        <v>2080199</v>
      </c>
      <c r="B82" s="40" t="s">
        <v>188</v>
      </c>
      <c r="C82" s="40">
        <f t="shared" si="6"/>
        <v>56.5</v>
      </c>
      <c r="D82" s="40"/>
      <c r="E82" s="40"/>
      <c r="F82" s="40">
        <v>56.5</v>
      </c>
      <c r="G82" s="40">
        <v>45</v>
      </c>
      <c r="H82" s="40">
        <f t="shared" si="7"/>
        <v>11.5</v>
      </c>
      <c r="I82" s="50">
        <f t="shared" si="5"/>
        <v>0.255555555555556</v>
      </c>
    </row>
    <row r="83" s="30" customFormat="1" customHeight="1" spans="1:9">
      <c r="A83" s="39">
        <v>20805</v>
      </c>
      <c r="B83" s="39" t="s">
        <v>189</v>
      </c>
      <c r="C83" s="39">
        <f t="shared" si="6"/>
        <v>345.706</v>
      </c>
      <c r="D83" s="39">
        <v>308</v>
      </c>
      <c r="E83" s="39">
        <v>0</v>
      </c>
      <c r="F83" s="39">
        <v>37.706</v>
      </c>
      <c r="G83" s="39">
        <v>730.418</v>
      </c>
      <c r="H83" s="39">
        <f t="shared" si="7"/>
        <v>-384.712</v>
      </c>
      <c r="I83" s="49">
        <f t="shared" ref="I83:I94" si="8">H83/G83</f>
        <v>-0.526701149204976</v>
      </c>
    </row>
    <row r="84" s="27" customFormat="1" customHeight="1" spans="1:9">
      <c r="A84" s="40">
        <v>2080501</v>
      </c>
      <c r="B84" s="40" t="s">
        <v>190</v>
      </c>
      <c r="C84" s="40">
        <f t="shared" si="6"/>
        <v>37.706</v>
      </c>
      <c r="D84" s="40"/>
      <c r="E84" s="40"/>
      <c r="F84" s="40">
        <v>37.706</v>
      </c>
      <c r="G84" s="40">
        <v>43.128</v>
      </c>
      <c r="H84" s="40">
        <f t="shared" si="7"/>
        <v>-5.422</v>
      </c>
      <c r="I84" s="50">
        <f t="shared" si="8"/>
        <v>-0.125718790576887</v>
      </c>
    </row>
    <row r="85" s="27" customFormat="1" customHeight="1" spans="1:9">
      <c r="A85" s="40">
        <v>2080505</v>
      </c>
      <c r="B85" s="40" t="s">
        <v>191</v>
      </c>
      <c r="C85" s="40">
        <f t="shared" si="6"/>
        <v>205</v>
      </c>
      <c r="D85" s="40">
        <v>205</v>
      </c>
      <c r="E85" s="40"/>
      <c r="F85" s="40"/>
      <c r="G85" s="40">
        <v>459.24</v>
      </c>
      <c r="H85" s="40">
        <f t="shared" si="7"/>
        <v>-254.24</v>
      </c>
      <c r="I85" s="50">
        <f t="shared" si="8"/>
        <v>-0.553610312690532</v>
      </c>
    </row>
    <row r="86" s="27" customFormat="1" customHeight="1" spans="1:9">
      <c r="A86" s="40">
        <v>2080506</v>
      </c>
      <c r="B86" s="40" t="s">
        <v>192</v>
      </c>
      <c r="C86" s="40">
        <f t="shared" si="6"/>
        <v>103</v>
      </c>
      <c r="D86" s="40">
        <v>103</v>
      </c>
      <c r="E86" s="40"/>
      <c r="F86" s="40"/>
      <c r="G86" s="40">
        <v>228.05</v>
      </c>
      <c r="H86" s="40">
        <f t="shared" si="7"/>
        <v>-125.05</v>
      </c>
      <c r="I86" s="50">
        <f t="shared" si="8"/>
        <v>-0.548344661258496</v>
      </c>
    </row>
    <row r="87" s="30" customFormat="1" customHeight="1" spans="1:9">
      <c r="A87" s="39">
        <v>20809</v>
      </c>
      <c r="B87" s="39" t="s">
        <v>193</v>
      </c>
      <c r="C87" s="39">
        <f t="shared" si="6"/>
        <v>0</v>
      </c>
      <c r="D87" s="39">
        <v>0</v>
      </c>
      <c r="E87" s="39">
        <v>0</v>
      </c>
      <c r="F87" s="39">
        <v>0</v>
      </c>
      <c r="G87" s="39">
        <v>135.47</v>
      </c>
      <c r="H87" s="39">
        <f t="shared" si="7"/>
        <v>-135.47</v>
      </c>
      <c r="I87" s="49">
        <f t="shared" si="8"/>
        <v>-1</v>
      </c>
    </row>
    <row r="88" s="27" customFormat="1" customHeight="1" spans="1:9">
      <c r="A88" s="40">
        <v>2080999</v>
      </c>
      <c r="B88" s="40" t="s">
        <v>194</v>
      </c>
      <c r="C88" s="40">
        <f t="shared" si="6"/>
        <v>0</v>
      </c>
      <c r="D88" s="40"/>
      <c r="E88" s="40"/>
      <c r="F88" s="40"/>
      <c r="G88" s="40">
        <v>135.47</v>
      </c>
      <c r="H88" s="40">
        <f t="shared" si="7"/>
        <v>-135.47</v>
      </c>
      <c r="I88" s="50">
        <f t="shared" si="8"/>
        <v>-1</v>
      </c>
    </row>
    <row r="89" s="30" customFormat="1" customHeight="1" spans="1:9">
      <c r="A89" s="39">
        <v>20810</v>
      </c>
      <c r="B89" s="39" t="s">
        <v>195</v>
      </c>
      <c r="C89" s="39">
        <f t="shared" si="6"/>
        <v>0</v>
      </c>
      <c r="D89" s="39">
        <v>0</v>
      </c>
      <c r="E89" s="39">
        <v>0</v>
      </c>
      <c r="F89" s="39">
        <v>0</v>
      </c>
      <c r="G89" s="39">
        <v>169.35</v>
      </c>
      <c r="H89" s="39">
        <f t="shared" si="7"/>
        <v>-169.35</v>
      </c>
      <c r="I89" s="49">
        <f t="shared" si="8"/>
        <v>-1</v>
      </c>
    </row>
    <row r="90" s="27" customFormat="1" customHeight="1" spans="1:9">
      <c r="A90" s="40">
        <v>2081099</v>
      </c>
      <c r="B90" s="40" t="s">
        <v>196</v>
      </c>
      <c r="C90" s="40">
        <f t="shared" si="6"/>
        <v>0</v>
      </c>
      <c r="D90" s="40"/>
      <c r="E90" s="40"/>
      <c r="F90" s="40"/>
      <c r="G90" s="40">
        <v>169.35</v>
      </c>
      <c r="H90" s="40">
        <f t="shared" si="7"/>
        <v>-169.35</v>
      </c>
      <c r="I90" s="50">
        <f t="shared" si="8"/>
        <v>-1</v>
      </c>
    </row>
    <row r="91" s="30" customFormat="1" customHeight="1" spans="1:9">
      <c r="A91" s="39">
        <v>20811</v>
      </c>
      <c r="B91" s="39" t="s">
        <v>197</v>
      </c>
      <c r="C91" s="39">
        <f t="shared" si="6"/>
        <v>0</v>
      </c>
      <c r="D91" s="39">
        <v>0</v>
      </c>
      <c r="E91" s="39">
        <v>0</v>
      </c>
      <c r="F91" s="39">
        <v>0</v>
      </c>
      <c r="G91" s="39">
        <v>51.15</v>
      </c>
      <c r="H91" s="39">
        <f t="shared" si="7"/>
        <v>-51.15</v>
      </c>
      <c r="I91" s="49">
        <f t="shared" si="8"/>
        <v>-1</v>
      </c>
    </row>
    <row r="92" s="27" customFormat="1" customHeight="1" spans="1:9">
      <c r="A92" s="40">
        <v>2081199</v>
      </c>
      <c r="B92" s="40" t="s">
        <v>198</v>
      </c>
      <c r="C92" s="40">
        <f t="shared" si="6"/>
        <v>0</v>
      </c>
      <c r="D92" s="40"/>
      <c r="E92" s="40"/>
      <c r="F92" s="40"/>
      <c r="G92" s="40">
        <v>51.15</v>
      </c>
      <c r="H92" s="40">
        <f t="shared" si="7"/>
        <v>-51.15</v>
      </c>
      <c r="I92" s="50">
        <f t="shared" si="8"/>
        <v>-1</v>
      </c>
    </row>
    <row r="93" s="30" customFormat="1" customHeight="1" spans="1:9">
      <c r="A93" s="39">
        <v>20825</v>
      </c>
      <c r="B93" s="39" t="s">
        <v>199</v>
      </c>
      <c r="C93" s="39">
        <f t="shared" si="6"/>
        <v>0</v>
      </c>
      <c r="D93" s="39">
        <v>0</v>
      </c>
      <c r="E93" s="39">
        <v>0</v>
      </c>
      <c r="F93" s="39">
        <v>0</v>
      </c>
      <c r="G93" s="39">
        <v>50</v>
      </c>
      <c r="H93" s="39">
        <f t="shared" si="7"/>
        <v>-50</v>
      </c>
      <c r="I93" s="49">
        <f t="shared" si="8"/>
        <v>-1</v>
      </c>
    </row>
    <row r="94" s="27" customFormat="1" customHeight="1" spans="1:9">
      <c r="A94" s="40">
        <v>2082501</v>
      </c>
      <c r="B94" s="40" t="s">
        <v>200</v>
      </c>
      <c r="C94" s="40">
        <f t="shared" si="6"/>
        <v>0</v>
      </c>
      <c r="D94" s="40"/>
      <c r="E94" s="40"/>
      <c r="F94" s="40"/>
      <c r="G94" s="40">
        <v>50</v>
      </c>
      <c r="H94" s="40">
        <f t="shared" si="7"/>
        <v>-50</v>
      </c>
      <c r="I94" s="50">
        <f t="shared" si="8"/>
        <v>-1</v>
      </c>
    </row>
    <row r="95" s="30" customFormat="1" customHeight="1" spans="1:9">
      <c r="A95" s="39">
        <v>20899</v>
      </c>
      <c r="B95" s="39" t="s">
        <v>201</v>
      </c>
      <c r="C95" s="39">
        <f t="shared" ref="C95:C132" si="9">SUM(D95:F95)</f>
        <v>146.6</v>
      </c>
      <c r="D95" s="39">
        <v>4.6</v>
      </c>
      <c r="E95" s="39">
        <v>0</v>
      </c>
      <c r="F95" s="39">
        <v>142</v>
      </c>
      <c r="G95" s="39">
        <v>318.866</v>
      </c>
      <c r="H95" s="39">
        <f t="shared" ref="H95:H128" si="10">C95-G95</f>
        <v>-172.266</v>
      </c>
      <c r="I95" s="49">
        <f t="shared" ref="I95:I134" si="11">H95/G95</f>
        <v>-0.540245745861898</v>
      </c>
    </row>
    <row r="96" s="27" customFormat="1" customHeight="1" spans="1:9">
      <c r="A96" s="40">
        <v>2089999</v>
      </c>
      <c r="B96" s="40" t="s">
        <v>201</v>
      </c>
      <c r="C96" s="40">
        <f t="shared" si="9"/>
        <v>146.6</v>
      </c>
      <c r="D96" s="40">
        <v>4.6</v>
      </c>
      <c r="E96" s="40"/>
      <c r="F96" s="40">
        <v>142</v>
      </c>
      <c r="G96" s="40">
        <v>318.866</v>
      </c>
      <c r="H96" s="40">
        <f t="shared" si="10"/>
        <v>-172.266</v>
      </c>
      <c r="I96" s="50">
        <f t="shared" si="11"/>
        <v>-0.540245745861898</v>
      </c>
    </row>
    <row r="97" s="29" customFormat="1" customHeight="1" spans="1:9">
      <c r="A97" s="38">
        <v>210</v>
      </c>
      <c r="B97" s="38" t="s">
        <v>202</v>
      </c>
      <c r="C97" s="38">
        <f t="shared" si="9"/>
        <v>85</v>
      </c>
      <c r="D97" s="38">
        <v>85</v>
      </c>
      <c r="E97" s="38">
        <v>0</v>
      </c>
      <c r="F97" s="38">
        <v>0</v>
      </c>
      <c r="G97" s="38">
        <v>240.29</v>
      </c>
      <c r="H97" s="38">
        <f t="shared" si="10"/>
        <v>-155.29</v>
      </c>
      <c r="I97" s="46">
        <f t="shared" si="11"/>
        <v>-0.646260768238379</v>
      </c>
    </row>
    <row r="98" s="30" customFormat="1" customHeight="1" spans="1:9">
      <c r="A98" s="39">
        <v>21001</v>
      </c>
      <c r="B98" s="39" t="s">
        <v>203</v>
      </c>
      <c r="C98" s="39">
        <f t="shared" si="9"/>
        <v>0</v>
      </c>
      <c r="D98" s="39">
        <v>0</v>
      </c>
      <c r="E98" s="39">
        <v>0</v>
      </c>
      <c r="F98" s="39">
        <v>0</v>
      </c>
      <c r="G98" s="39">
        <v>10.4</v>
      </c>
      <c r="H98" s="39">
        <f t="shared" si="10"/>
        <v>-10.4</v>
      </c>
      <c r="I98" s="49">
        <f t="shared" si="11"/>
        <v>-1</v>
      </c>
    </row>
    <row r="99" s="27" customFormat="1" customHeight="1" spans="1:9">
      <c r="A99" s="40">
        <v>2100101</v>
      </c>
      <c r="B99" s="40" t="s">
        <v>125</v>
      </c>
      <c r="C99" s="40">
        <f t="shared" si="9"/>
        <v>0</v>
      </c>
      <c r="D99" s="40"/>
      <c r="E99" s="40"/>
      <c r="F99" s="40"/>
      <c r="G99" s="40">
        <v>10.4</v>
      </c>
      <c r="H99" s="40">
        <f t="shared" si="10"/>
        <v>-10.4</v>
      </c>
      <c r="I99" s="50">
        <f t="shared" si="11"/>
        <v>-1</v>
      </c>
    </row>
    <row r="100" s="30" customFormat="1" customHeight="1" spans="1:9">
      <c r="A100" s="39">
        <v>21004</v>
      </c>
      <c r="B100" s="39" t="s">
        <v>204</v>
      </c>
      <c r="C100" s="39">
        <f t="shared" si="9"/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f t="shared" si="10"/>
        <v>0</v>
      </c>
      <c r="I100" s="49" t="e">
        <f t="shared" si="11"/>
        <v>#DIV/0!</v>
      </c>
    </row>
    <row r="101" s="27" customFormat="1" customHeight="1" spans="1:9">
      <c r="A101" s="40">
        <v>2100409</v>
      </c>
      <c r="B101" s="40" t="s">
        <v>205</v>
      </c>
      <c r="C101" s="40">
        <f t="shared" si="9"/>
        <v>0</v>
      </c>
      <c r="D101" s="40"/>
      <c r="E101" s="40"/>
      <c r="F101" s="40"/>
      <c r="G101" s="40">
        <v>0</v>
      </c>
      <c r="H101" s="40">
        <f t="shared" si="10"/>
        <v>0</v>
      </c>
      <c r="I101" s="50" t="e">
        <f t="shared" si="11"/>
        <v>#DIV/0!</v>
      </c>
    </row>
    <row r="102" s="30" customFormat="1" customHeight="1" spans="1:9">
      <c r="A102" s="39">
        <v>21007</v>
      </c>
      <c r="B102" s="39" t="s">
        <v>206</v>
      </c>
      <c r="C102" s="39">
        <f t="shared" si="9"/>
        <v>0</v>
      </c>
      <c r="D102" s="39">
        <v>0</v>
      </c>
      <c r="E102" s="39">
        <v>0</v>
      </c>
      <c r="F102" s="39">
        <v>0</v>
      </c>
      <c r="G102" s="39">
        <v>57.3</v>
      </c>
      <c r="H102" s="39">
        <f t="shared" si="10"/>
        <v>-57.3</v>
      </c>
      <c r="I102" s="49">
        <f t="shared" si="11"/>
        <v>-1</v>
      </c>
    </row>
    <row r="103" s="27" customFormat="1" customHeight="1" spans="1:9">
      <c r="A103" s="40">
        <v>2100799</v>
      </c>
      <c r="B103" s="40" t="s">
        <v>207</v>
      </c>
      <c r="C103" s="40">
        <f t="shared" si="9"/>
        <v>0</v>
      </c>
      <c r="D103" s="40"/>
      <c r="E103" s="40"/>
      <c r="F103" s="40"/>
      <c r="G103" s="40">
        <v>57.3</v>
      </c>
      <c r="H103" s="40">
        <f t="shared" si="10"/>
        <v>-57.3</v>
      </c>
      <c r="I103" s="50">
        <f t="shared" si="11"/>
        <v>-1</v>
      </c>
    </row>
    <row r="104" s="30" customFormat="1" customHeight="1" spans="1:9">
      <c r="A104" s="39">
        <v>21011</v>
      </c>
      <c r="B104" s="39" t="s">
        <v>208</v>
      </c>
      <c r="C104" s="39">
        <f t="shared" si="9"/>
        <v>85</v>
      </c>
      <c r="D104" s="39">
        <v>85</v>
      </c>
      <c r="E104" s="39">
        <v>0</v>
      </c>
      <c r="F104" s="39">
        <v>0</v>
      </c>
      <c r="G104" s="39">
        <v>172.59</v>
      </c>
      <c r="H104" s="39">
        <f t="shared" si="10"/>
        <v>-87.59</v>
      </c>
      <c r="I104" s="49">
        <f t="shared" si="11"/>
        <v>-0.50750333159511</v>
      </c>
    </row>
    <row r="105" s="27" customFormat="1" customHeight="1" spans="1:9">
      <c r="A105" s="40">
        <v>2101199</v>
      </c>
      <c r="B105" s="40" t="s">
        <v>209</v>
      </c>
      <c r="C105" s="40">
        <f t="shared" si="9"/>
        <v>85</v>
      </c>
      <c r="D105" s="40">
        <v>85</v>
      </c>
      <c r="E105" s="40"/>
      <c r="F105" s="40"/>
      <c r="G105" s="40">
        <v>172.59</v>
      </c>
      <c r="H105" s="40">
        <f t="shared" si="10"/>
        <v>-87.59</v>
      </c>
      <c r="I105" s="50">
        <f t="shared" si="11"/>
        <v>-0.50750333159511</v>
      </c>
    </row>
    <row r="106" s="29" customFormat="1" customHeight="1" spans="1:9">
      <c r="A106" s="38">
        <v>211</v>
      </c>
      <c r="B106" s="38" t="s">
        <v>210</v>
      </c>
      <c r="C106" s="38">
        <f t="shared" si="9"/>
        <v>355</v>
      </c>
      <c r="D106" s="38">
        <v>0</v>
      </c>
      <c r="E106" s="38">
        <v>0</v>
      </c>
      <c r="F106" s="38">
        <v>355</v>
      </c>
      <c r="G106" s="38">
        <v>394.58</v>
      </c>
      <c r="H106" s="38">
        <f t="shared" si="10"/>
        <v>-39.58</v>
      </c>
      <c r="I106" s="46">
        <f t="shared" si="11"/>
        <v>-0.100309189517968</v>
      </c>
    </row>
    <row r="107" s="30" customFormat="1" customHeight="1" spans="1:9">
      <c r="A107" s="39">
        <v>21101</v>
      </c>
      <c r="B107" s="39" t="s">
        <v>211</v>
      </c>
      <c r="C107" s="39">
        <f t="shared" si="9"/>
        <v>20</v>
      </c>
      <c r="D107" s="39">
        <v>0</v>
      </c>
      <c r="E107" s="39">
        <v>0</v>
      </c>
      <c r="F107" s="39">
        <v>20</v>
      </c>
      <c r="G107" s="39">
        <v>39.58</v>
      </c>
      <c r="H107" s="39">
        <f t="shared" si="10"/>
        <v>-19.58</v>
      </c>
      <c r="I107" s="49">
        <f t="shared" si="11"/>
        <v>-0.494694290045477</v>
      </c>
    </row>
    <row r="108" s="27" customFormat="1" customHeight="1" spans="1:9">
      <c r="A108" s="40">
        <v>2110101</v>
      </c>
      <c r="B108" s="40" t="s">
        <v>125</v>
      </c>
      <c r="C108" s="40">
        <f t="shared" si="9"/>
        <v>0</v>
      </c>
      <c r="D108" s="40"/>
      <c r="E108" s="40"/>
      <c r="F108" s="40"/>
      <c r="G108" s="40">
        <v>7.7</v>
      </c>
      <c r="H108" s="40">
        <f t="shared" si="10"/>
        <v>-7.7</v>
      </c>
      <c r="I108" s="50">
        <f t="shared" si="11"/>
        <v>-1</v>
      </c>
    </row>
    <row r="109" s="27" customFormat="1" customHeight="1" spans="1:9">
      <c r="A109" s="40">
        <v>2110199</v>
      </c>
      <c r="B109" s="40" t="s">
        <v>212</v>
      </c>
      <c r="C109" s="40">
        <f t="shared" si="9"/>
        <v>20</v>
      </c>
      <c r="D109" s="40"/>
      <c r="E109" s="40"/>
      <c r="F109" s="40">
        <v>20</v>
      </c>
      <c r="G109" s="40">
        <v>31.88</v>
      </c>
      <c r="H109" s="40">
        <f t="shared" si="10"/>
        <v>-11.88</v>
      </c>
      <c r="I109" s="50">
        <f t="shared" si="11"/>
        <v>-0.372647427854454</v>
      </c>
    </row>
    <row r="110" s="30" customFormat="1" customHeight="1" spans="1:9">
      <c r="A110" s="39">
        <v>21102</v>
      </c>
      <c r="B110" s="39" t="s">
        <v>213</v>
      </c>
      <c r="C110" s="39">
        <f t="shared" si="9"/>
        <v>155</v>
      </c>
      <c r="D110" s="39">
        <v>0</v>
      </c>
      <c r="E110" s="39">
        <v>0</v>
      </c>
      <c r="F110" s="39">
        <v>155</v>
      </c>
      <c r="G110" s="39">
        <v>70</v>
      </c>
      <c r="H110" s="39">
        <f t="shared" si="10"/>
        <v>85</v>
      </c>
      <c r="I110" s="49">
        <f t="shared" si="11"/>
        <v>1.21428571428571</v>
      </c>
    </row>
    <row r="111" s="27" customFormat="1" customHeight="1" spans="1:9">
      <c r="A111" s="40">
        <v>2110299</v>
      </c>
      <c r="B111" s="40" t="s">
        <v>214</v>
      </c>
      <c r="C111" s="40">
        <f t="shared" si="9"/>
        <v>155</v>
      </c>
      <c r="D111" s="40"/>
      <c r="E111" s="40"/>
      <c r="F111" s="40">
        <v>155</v>
      </c>
      <c r="G111" s="40">
        <v>70</v>
      </c>
      <c r="H111" s="40">
        <f t="shared" si="10"/>
        <v>85</v>
      </c>
      <c r="I111" s="50">
        <f t="shared" si="11"/>
        <v>1.21428571428571</v>
      </c>
    </row>
    <row r="112" s="30" customFormat="1" customHeight="1" spans="1:9">
      <c r="A112" s="39">
        <v>21103</v>
      </c>
      <c r="B112" s="39" t="s">
        <v>215</v>
      </c>
      <c r="C112" s="39">
        <f t="shared" si="9"/>
        <v>180</v>
      </c>
      <c r="D112" s="39">
        <v>0</v>
      </c>
      <c r="E112" s="39">
        <v>0</v>
      </c>
      <c r="F112" s="39">
        <v>180</v>
      </c>
      <c r="G112" s="39">
        <v>285</v>
      </c>
      <c r="H112" s="39">
        <f t="shared" si="10"/>
        <v>-105</v>
      </c>
      <c r="I112" s="49">
        <f t="shared" si="11"/>
        <v>-0.368421052631579</v>
      </c>
    </row>
    <row r="113" s="27" customFormat="1" customHeight="1" spans="1:9">
      <c r="A113" s="40">
        <v>2110399</v>
      </c>
      <c r="B113" s="40" t="s">
        <v>216</v>
      </c>
      <c r="C113" s="40">
        <f t="shared" si="9"/>
        <v>180</v>
      </c>
      <c r="D113" s="40"/>
      <c r="E113" s="40"/>
      <c r="F113" s="40">
        <v>180</v>
      </c>
      <c r="G113" s="40">
        <v>285</v>
      </c>
      <c r="H113" s="40">
        <f t="shared" si="10"/>
        <v>-105</v>
      </c>
      <c r="I113" s="50">
        <f t="shared" si="11"/>
        <v>-0.368421052631579</v>
      </c>
    </row>
    <row r="114" s="29" customFormat="1" customHeight="1" spans="1:9">
      <c r="A114" s="38">
        <v>212</v>
      </c>
      <c r="B114" s="38" t="s">
        <v>217</v>
      </c>
      <c r="C114" s="38">
        <f t="shared" si="9"/>
        <v>1446.99</v>
      </c>
      <c r="D114" s="38">
        <v>0</v>
      </c>
      <c r="E114" s="38">
        <v>20.95</v>
      </c>
      <c r="F114" s="38">
        <v>1426.04</v>
      </c>
      <c r="G114" s="38">
        <v>2395.65</v>
      </c>
      <c r="H114" s="38">
        <f t="shared" si="10"/>
        <v>-948.66</v>
      </c>
      <c r="I114" s="46">
        <f t="shared" si="11"/>
        <v>-0.395992736835514</v>
      </c>
    </row>
    <row r="115" s="30" customFormat="1" customHeight="1" spans="1:9">
      <c r="A115" s="39">
        <v>21201</v>
      </c>
      <c r="B115" s="39" t="s">
        <v>218</v>
      </c>
      <c r="C115" s="39">
        <f t="shared" si="9"/>
        <v>360.99</v>
      </c>
      <c r="D115" s="39">
        <v>0</v>
      </c>
      <c r="E115" s="39">
        <v>20.95</v>
      </c>
      <c r="F115" s="39">
        <v>340.04</v>
      </c>
      <c r="G115" s="39">
        <v>1011.67</v>
      </c>
      <c r="H115" s="39">
        <f t="shared" si="10"/>
        <v>-650.68</v>
      </c>
      <c r="I115" s="49">
        <f t="shared" si="11"/>
        <v>-0.643174157581029</v>
      </c>
    </row>
    <row r="116" s="27" customFormat="1" customHeight="1" spans="1:9">
      <c r="A116" s="40">
        <v>2120101</v>
      </c>
      <c r="B116" s="40" t="s">
        <v>125</v>
      </c>
      <c r="C116" s="40">
        <f t="shared" si="9"/>
        <v>20.95</v>
      </c>
      <c r="D116" s="40"/>
      <c r="E116" s="40">
        <v>20.95</v>
      </c>
      <c r="F116" s="40"/>
      <c r="G116" s="40">
        <v>51.25</v>
      </c>
      <c r="H116" s="40">
        <f t="shared" si="10"/>
        <v>-30.3</v>
      </c>
      <c r="I116" s="50">
        <f t="shared" si="11"/>
        <v>-0.591219512195122</v>
      </c>
    </row>
    <row r="117" s="27" customFormat="1" customHeight="1" spans="1:9">
      <c r="A117" s="40">
        <v>2120104</v>
      </c>
      <c r="B117" s="40" t="s">
        <v>219</v>
      </c>
      <c r="C117" s="40">
        <f t="shared" si="9"/>
        <v>0</v>
      </c>
      <c r="D117" s="40"/>
      <c r="F117" s="40"/>
      <c r="G117" s="40">
        <v>582.42</v>
      </c>
      <c r="H117" s="40">
        <f t="shared" si="10"/>
        <v>-582.42</v>
      </c>
      <c r="I117" s="50">
        <f t="shared" si="11"/>
        <v>-1</v>
      </c>
    </row>
    <row r="118" s="27" customFormat="1" customHeight="1" spans="1:9">
      <c r="A118" s="40">
        <v>2120106</v>
      </c>
      <c r="B118" s="40" t="s">
        <v>220</v>
      </c>
      <c r="C118" s="40">
        <f t="shared" si="9"/>
        <v>105</v>
      </c>
      <c r="D118" s="40"/>
      <c r="E118" s="40"/>
      <c r="F118" s="40">
        <v>105</v>
      </c>
      <c r="G118" s="40">
        <v>200</v>
      </c>
      <c r="H118" s="40">
        <f t="shared" si="10"/>
        <v>-95</v>
      </c>
      <c r="I118" s="50">
        <f t="shared" si="11"/>
        <v>-0.475</v>
      </c>
    </row>
    <row r="119" s="27" customFormat="1" customHeight="1" spans="1:9">
      <c r="A119" s="40">
        <v>2120199</v>
      </c>
      <c r="B119" s="40" t="s">
        <v>221</v>
      </c>
      <c r="C119" s="40">
        <f t="shared" si="9"/>
        <v>235.04</v>
      </c>
      <c r="D119" s="40"/>
      <c r="E119" s="40"/>
      <c r="F119" s="40">
        <v>235.04</v>
      </c>
      <c r="G119" s="40">
        <v>178</v>
      </c>
      <c r="H119" s="40">
        <f t="shared" si="10"/>
        <v>57.04</v>
      </c>
      <c r="I119" s="50">
        <f t="shared" si="11"/>
        <v>0.320449438202247</v>
      </c>
    </row>
    <row r="120" s="30" customFormat="1" customHeight="1" spans="1:9">
      <c r="A120" s="39">
        <v>21202</v>
      </c>
      <c r="B120" s="39" t="s">
        <v>222</v>
      </c>
      <c r="C120" s="39">
        <f t="shared" si="9"/>
        <v>25</v>
      </c>
      <c r="D120" s="39">
        <v>0</v>
      </c>
      <c r="E120" s="39">
        <v>0</v>
      </c>
      <c r="F120" s="39">
        <v>25</v>
      </c>
      <c r="G120" s="39">
        <v>45</v>
      </c>
      <c r="H120" s="39">
        <f t="shared" si="10"/>
        <v>-20</v>
      </c>
      <c r="I120" s="49">
        <f t="shared" si="11"/>
        <v>-0.444444444444444</v>
      </c>
    </row>
    <row r="121" s="27" customFormat="1" customHeight="1" spans="1:9">
      <c r="A121" s="40">
        <v>2120201</v>
      </c>
      <c r="B121" s="40" t="s">
        <v>222</v>
      </c>
      <c r="C121" s="40">
        <f t="shared" si="9"/>
        <v>25</v>
      </c>
      <c r="D121" s="40"/>
      <c r="E121" s="40"/>
      <c r="F121" s="40">
        <v>25</v>
      </c>
      <c r="G121" s="40">
        <v>45</v>
      </c>
      <c r="H121" s="40">
        <f t="shared" si="10"/>
        <v>-20</v>
      </c>
      <c r="I121" s="50">
        <f t="shared" si="11"/>
        <v>-0.444444444444444</v>
      </c>
    </row>
    <row r="122" s="30" customFormat="1" customHeight="1" spans="1:9">
      <c r="A122" s="39">
        <v>21205</v>
      </c>
      <c r="B122" s="39" t="s">
        <v>223</v>
      </c>
      <c r="C122" s="39">
        <f t="shared" si="9"/>
        <v>0</v>
      </c>
      <c r="D122" s="39">
        <v>0</v>
      </c>
      <c r="E122" s="39">
        <v>0</v>
      </c>
      <c r="F122" s="39">
        <v>0</v>
      </c>
      <c r="G122" s="39">
        <v>1232.68</v>
      </c>
      <c r="H122" s="39">
        <f t="shared" si="10"/>
        <v>-1232.68</v>
      </c>
      <c r="I122" s="49">
        <f t="shared" si="11"/>
        <v>-1</v>
      </c>
    </row>
    <row r="123" s="27" customFormat="1" customHeight="1" spans="1:9">
      <c r="A123" s="40">
        <v>2120501</v>
      </c>
      <c r="B123" s="40" t="s">
        <v>223</v>
      </c>
      <c r="C123" s="40">
        <f t="shared" si="9"/>
        <v>0</v>
      </c>
      <c r="D123" s="40"/>
      <c r="E123" s="40"/>
      <c r="F123" s="40"/>
      <c r="G123" s="40">
        <v>1232.68</v>
      </c>
      <c r="H123" s="40">
        <f t="shared" si="10"/>
        <v>-1232.68</v>
      </c>
      <c r="I123" s="50">
        <f t="shared" si="11"/>
        <v>-1</v>
      </c>
    </row>
    <row r="124" s="30" customFormat="1" customHeight="1" spans="1:9">
      <c r="A124" s="39">
        <v>21206</v>
      </c>
      <c r="B124" s="39" t="s">
        <v>224</v>
      </c>
      <c r="C124" s="39">
        <f t="shared" si="9"/>
        <v>3</v>
      </c>
      <c r="D124" s="39">
        <v>0</v>
      </c>
      <c r="E124" s="39">
        <v>0</v>
      </c>
      <c r="F124" s="39">
        <v>3</v>
      </c>
      <c r="G124" s="39">
        <v>6.3</v>
      </c>
      <c r="H124" s="39">
        <f t="shared" si="10"/>
        <v>-3.3</v>
      </c>
      <c r="I124" s="49">
        <f t="shared" si="11"/>
        <v>-0.523809523809524</v>
      </c>
    </row>
    <row r="125" s="27" customFormat="1" customHeight="1" spans="1:9">
      <c r="A125" s="40">
        <v>2120601</v>
      </c>
      <c r="B125" s="40" t="s">
        <v>224</v>
      </c>
      <c r="C125" s="40">
        <f t="shared" si="9"/>
        <v>3</v>
      </c>
      <c r="D125" s="40"/>
      <c r="E125" s="40"/>
      <c r="F125" s="40">
        <v>3</v>
      </c>
      <c r="G125" s="40">
        <v>6.3</v>
      </c>
      <c r="H125" s="40">
        <f t="shared" si="10"/>
        <v>-3.3</v>
      </c>
      <c r="I125" s="50">
        <f t="shared" si="11"/>
        <v>-0.523809523809524</v>
      </c>
    </row>
    <row r="126" s="30" customFormat="1" customHeight="1" spans="1:9">
      <c r="A126" s="39">
        <v>21299</v>
      </c>
      <c r="B126" s="39" t="s">
        <v>225</v>
      </c>
      <c r="C126" s="39">
        <f t="shared" si="9"/>
        <v>1058</v>
      </c>
      <c r="D126" s="39">
        <v>0</v>
      </c>
      <c r="E126" s="39">
        <v>0</v>
      </c>
      <c r="F126" s="39">
        <v>1058</v>
      </c>
      <c r="G126" s="39">
        <v>100</v>
      </c>
      <c r="H126" s="39">
        <f t="shared" si="10"/>
        <v>958</v>
      </c>
      <c r="I126" s="49">
        <f t="shared" si="11"/>
        <v>9.58</v>
      </c>
    </row>
    <row r="127" s="27" customFormat="1" customHeight="1" spans="1:9">
      <c r="A127" s="40">
        <v>2129999</v>
      </c>
      <c r="B127" s="40" t="s">
        <v>225</v>
      </c>
      <c r="C127" s="40">
        <f t="shared" si="9"/>
        <v>1058</v>
      </c>
      <c r="D127" s="40"/>
      <c r="E127" s="40"/>
      <c r="F127" s="40">
        <v>1058</v>
      </c>
      <c r="G127" s="40">
        <v>100</v>
      </c>
      <c r="H127" s="40">
        <f t="shared" si="10"/>
        <v>958</v>
      </c>
      <c r="I127" s="50">
        <f t="shared" si="11"/>
        <v>9.58</v>
      </c>
    </row>
    <row r="128" s="29" customFormat="1" customHeight="1" spans="1:9">
      <c r="A128" s="38">
        <v>213</v>
      </c>
      <c r="B128" s="38" t="s">
        <v>226</v>
      </c>
      <c r="C128" s="38">
        <f t="shared" si="9"/>
        <v>0</v>
      </c>
      <c r="D128" s="38">
        <v>0</v>
      </c>
      <c r="E128" s="38">
        <v>0</v>
      </c>
      <c r="F128" s="38">
        <v>0</v>
      </c>
      <c r="G128" s="38">
        <v>1624.96</v>
      </c>
      <c r="H128" s="38">
        <f t="shared" si="10"/>
        <v>-1624.96</v>
      </c>
      <c r="I128" s="46">
        <f t="shared" si="11"/>
        <v>-1</v>
      </c>
    </row>
    <row r="129" s="30" customFormat="1" customHeight="1" spans="1:9">
      <c r="A129" s="39">
        <v>21301</v>
      </c>
      <c r="B129" s="39" t="s">
        <v>227</v>
      </c>
      <c r="C129" s="39">
        <f t="shared" si="9"/>
        <v>0</v>
      </c>
      <c r="D129" s="39">
        <v>0</v>
      </c>
      <c r="E129" s="39">
        <v>0</v>
      </c>
      <c r="F129" s="39">
        <v>0</v>
      </c>
      <c r="G129" s="39">
        <v>913.46</v>
      </c>
      <c r="H129" s="39">
        <f t="shared" ref="H129:H175" si="12">C129-G129</f>
        <v>-913.46</v>
      </c>
      <c r="I129" s="49">
        <f t="shared" si="11"/>
        <v>-1</v>
      </c>
    </row>
    <row r="130" s="27" customFormat="1" customHeight="1" spans="1:9">
      <c r="A130" s="40">
        <v>2130101</v>
      </c>
      <c r="B130" s="40" t="s">
        <v>125</v>
      </c>
      <c r="C130" s="40">
        <f t="shared" si="9"/>
        <v>0</v>
      </c>
      <c r="D130" s="40"/>
      <c r="E130" s="40"/>
      <c r="F130" s="40"/>
      <c r="G130" s="40">
        <v>13.2</v>
      </c>
      <c r="H130" s="40">
        <f t="shared" si="12"/>
        <v>-13.2</v>
      </c>
      <c r="I130" s="50">
        <f t="shared" si="11"/>
        <v>-1</v>
      </c>
    </row>
    <row r="131" s="27" customFormat="1" customHeight="1" spans="1:9">
      <c r="A131" s="40">
        <v>2130199</v>
      </c>
      <c r="B131" s="40" t="s">
        <v>228</v>
      </c>
      <c r="C131" s="40">
        <f t="shared" si="9"/>
        <v>0</v>
      </c>
      <c r="D131" s="40"/>
      <c r="E131" s="40"/>
      <c r="F131" s="40"/>
      <c r="G131" s="40">
        <v>900.26</v>
      </c>
      <c r="H131" s="40">
        <f t="shared" si="12"/>
        <v>-900.26</v>
      </c>
      <c r="I131" s="50">
        <f t="shared" si="11"/>
        <v>-1</v>
      </c>
    </row>
    <row r="132" s="30" customFormat="1" customHeight="1" spans="1:9">
      <c r="A132" s="39">
        <v>21302</v>
      </c>
      <c r="B132" s="39" t="s">
        <v>229</v>
      </c>
      <c r="C132" s="39">
        <f t="shared" si="9"/>
        <v>0</v>
      </c>
      <c r="D132" s="39">
        <v>0</v>
      </c>
      <c r="E132" s="39">
        <v>0</v>
      </c>
      <c r="F132" s="39">
        <v>0</v>
      </c>
      <c r="G132" s="39">
        <v>83.5</v>
      </c>
      <c r="H132" s="39">
        <f t="shared" si="12"/>
        <v>-83.5</v>
      </c>
      <c r="I132" s="49">
        <f t="shared" si="11"/>
        <v>-1</v>
      </c>
    </row>
    <row r="133" s="27" customFormat="1" customHeight="1" spans="1:9">
      <c r="A133" s="40">
        <v>2130299</v>
      </c>
      <c r="B133" s="40" t="s">
        <v>230</v>
      </c>
      <c r="C133" s="40">
        <f t="shared" ref="C133:C175" si="13">SUM(D133:F133)</f>
        <v>0</v>
      </c>
      <c r="D133" s="40"/>
      <c r="E133" s="40"/>
      <c r="F133" s="40"/>
      <c r="G133" s="40">
        <v>83.5</v>
      </c>
      <c r="H133" s="40">
        <f t="shared" si="12"/>
        <v>-83.5</v>
      </c>
      <c r="I133" s="50">
        <f t="shared" si="11"/>
        <v>-1</v>
      </c>
    </row>
    <row r="134" s="30" customFormat="1" customHeight="1" spans="1:9">
      <c r="A134" s="39">
        <v>21303</v>
      </c>
      <c r="B134" s="39" t="s">
        <v>231</v>
      </c>
      <c r="C134" s="39">
        <f t="shared" si="13"/>
        <v>0</v>
      </c>
      <c r="D134" s="39">
        <v>0</v>
      </c>
      <c r="E134" s="39">
        <v>0</v>
      </c>
      <c r="F134" s="39">
        <v>0</v>
      </c>
      <c r="G134" s="39">
        <v>13</v>
      </c>
      <c r="H134" s="39">
        <f t="shared" si="12"/>
        <v>-13</v>
      </c>
      <c r="I134" s="49">
        <f t="shared" si="11"/>
        <v>-1</v>
      </c>
    </row>
    <row r="135" s="27" customFormat="1" customHeight="1" spans="1:9">
      <c r="A135" s="40">
        <v>2130399</v>
      </c>
      <c r="B135" s="40" t="s">
        <v>232</v>
      </c>
      <c r="C135" s="40">
        <f t="shared" si="13"/>
        <v>0</v>
      </c>
      <c r="D135" s="40"/>
      <c r="E135" s="40"/>
      <c r="F135" s="40"/>
      <c r="G135" s="40">
        <v>13</v>
      </c>
      <c r="H135" s="40">
        <f t="shared" si="12"/>
        <v>-13</v>
      </c>
      <c r="I135" s="50"/>
    </row>
    <row r="136" s="30" customFormat="1" customHeight="1" spans="1:9">
      <c r="A136" s="39">
        <v>21305</v>
      </c>
      <c r="B136" s="39" t="s">
        <v>233</v>
      </c>
      <c r="C136" s="39">
        <f t="shared" si="13"/>
        <v>0</v>
      </c>
      <c r="D136" s="39">
        <v>0</v>
      </c>
      <c r="E136" s="39">
        <v>0</v>
      </c>
      <c r="F136" s="39">
        <v>0</v>
      </c>
      <c r="G136" s="39">
        <v>615</v>
      </c>
      <c r="H136" s="39">
        <f t="shared" si="12"/>
        <v>-615</v>
      </c>
      <c r="I136" s="49">
        <f t="shared" ref="I136:I175" si="14">H136/G136</f>
        <v>-1</v>
      </c>
    </row>
    <row r="137" s="27" customFormat="1" customHeight="1" spans="1:9">
      <c r="A137" s="40">
        <v>2130599</v>
      </c>
      <c r="B137" s="40" t="s">
        <v>234</v>
      </c>
      <c r="C137" s="40">
        <f t="shared" si="13"/>
        <v>0</v>
      </c>
      <c r="D137" s="40"/>
      <c r="E137" s="40"/>
      <c r="F137" s="40"/>
      <c r="G137" s="40">
        <v>615</v>
      </c>
      <c r="H137" s="40">
        <f t="shared" si="12"/>
        <v>-615</v>
      </c>
      <c r="I137" s="50">
        <f t="shared" si="14"/>
        <v>-1</v>
      </c>
    </row>
    <row r="138" s="29" customFormat="1" customHeight="1" spans="1:9">
      <c r="A138" s="38">
        <v>214</v>
      </c>
      <c r="B138" s="38" t="s">
        <v>235</v>
      </c>
      <c r="C138" s="38">
        <f t="shared" si="13"/>
        <v>0</v>
      </c>
      <c r="D138" s="38"/>
      <c r="E138" s="38"/>
      <c r="F138" s="38">
        <v>0</v>
      </c>
      <c r="G138" s="38">
        <v>90</v>
      </c>
      <c r="H138" s="38">
        <f t="shared" si="12"/>
        <v>-90</v>
      </c>
      <c r="I138" s="46">
        <f t="shared" si="14"/>
        <v>-1</v>
      </c>
    </row>
    <row r="139" s="30" customFormat="1" customHeight="1" spans="1:9">
      <c r="A139" s="39">
        <v>21401</v>
      </c>
      <c r="B139" s="39" t="s">
        <v>236</v>
      </c>
      <c r="C139" s="39">
        <f t="shared" si="13"/>
        <v>0</v>
      </c>
      <c r="D139" s="39"/>
      <c r="E139" s="39"/>
      <c r="F139" s="39">
        <v>0</v>
      </c>
      <c r="G139" s="39">
        <v>90</v>
      </c>
      <c r="H139" s="39">
        <f t="shared" si="12"/>
        <v>-90</v>
      </c>
      <c r="I139" s="49">
        <f t="shared" si="14"/>
        <v>-1</v>
      </c>
    </row>
    <row r="140" s="27" customFormat="1" customHeight="1" spans="1:9">
      <c r="A140" s="40">
        <v>2140199</v>
      </c>
      <c r="B140" s="40" t="s">
        <v>237</v>
      </c>
      <c r="C140" s="40">
        <f t="shared" si="13"/>
        <v>0</v>
      </c>
      <c r="D140" s="40"/>
      <c r="E140" s="40"/>
      <c r="F140" s="40"/>
      <c r="G140" s="40">
        <v>90</v>
      </c>
      <c r="H140" s="40">
        <f t="shared" si="12"/>
        <v>-90</v>
      </c>
      <c r="I140" s="50">
        <f t="shared" si="14"/>
        <v>-1</v>
      </c>
    </row>
    <row r="141" s="29" customFormat="1" customHeight="1" spans="1:9">
      <c r="A141" s="38">
        <v>215</v>
      </c>
      <c r="B141" s="38" t="s">
        <v>238</v>
      </c>
      <c r="C141" s="38">
        <f t="shared" si="13"/>
        <v>32278</v>
      </c>
      <c r="D141" s="38">
        <v>0</v>
      </c>
      <c r="E141" s="38">
        <v>0</v>
      </c>
      <c r="F141" s="38">
        <v>32278</v>
      </c>
      <c r="G141" s="38">
        <v>25527</v>
      </c>
      <c r="H141" s="38">
        <f t="shared" si="12"/>
        <v>6751</v>
      </c>
      <c r="I141" s="46">
        <f t="shared" si="14"/>
        <v>0.264465076193834</v>
      </c>
    </row>
    <row r="142" s="30" customFormat="1" customHeight="1" spans="1:9">
      <c r="A142" s="39">
        <v>21505</v>
      </c>
      <c r="B142" s="39" t="s">
        <v>239</v>
      </c>
      <c r="C142" s="39">
        <f t="shared" si="13"/>
        <v>180</v>
      </c>
      <c r="D142" s="39">
        <v>0</v>
      </c>
      <c r="E142" s="39">
        <v>0</v>
      </c>
      <c r="F142" s="39">
        <v>180</v>
      </c>
      <c r="G142" s="39">
        <v>51</v>
      </c>
      <c r="H142" s="39">
        <f t="shared" si="12"/>
        <v>129</v>
      </c>
      <c r="I142" s="49">
        <f t="shared" si="14"/>
        <v>2.52941176470588</v>
      </c>
    </row>
    <row r="143" s="27" customFormat="1" customHeight="1" spans="1:9">
      <c r="A143" s="40">
        <v>2150599</v>
      </c>
      <c r="B143" s="40" t="s">
        <v>240</v>
      </c>
      <c r="C143" s="40">
        <f t="shared" si="13"/>
        <v>180</v>
      </c>
      <c r="D143" s="40"/>
      <c r="E143" s="40"/>
      <c r="F143" s="40">
        <v>180</v>
      </c>
      <c r="G143" s="40">
        <v>51</v>
      </c>
      <c r="H143" s="40">
        <f t="shared" si="12"/>
        <v>129</v>
      </c>
      <c r="I143" s="50">
        <f t="shared" si="14"/>
        <v>2.52941176470588</v>
      </c>
    </row>
    <row r="144" s="30" customFormat="1" customHeight="1" spans="1:9">
      <c r="A144" s="39">
        <v>21599</v>
      </c>
      <c r="B144" s="39" t="s">
        <v>241</v>
      </c>
      <c r="C144" s="39">
        <f t="shared" si="13"/>
        <v>32098</v>
      </c>
      <c r="D144" s="39">
        <v>0</v>
      </c>
      <c r="E144" s="39">
        <v>0</v>
      </c>
      <c r="F144" s="39">
        <v>32098</v>
      </c>
      <c r="G144" s="39">
        <v>25476</v>
      </c>
      <c r="H144" s="39">
        <f t="shared" si="12"/>
        <v>6622</v>
      </c>
      <c r="I144" s="49">
        <f t="shared" si="14"/>
        <v>0.25993091537133</v>
      </c>
    </row>
    <row r="145" s="27" customFormat="1" customHeight="1" spans="1:9">
      <c r="A145" s="40">
        <v>2159999</v>
      </c>
      <c r="B145" s="40" t="s">
        <v>241</v>
      </c>
      <c r="C145" s="40">
        <f t="shared" si="13"/>
        <v>32098</v>
      </c>
      <c r="D145" s="40"/>
      <c r="E145" s="40"/>
      <c r="F145" s="40">
        <v>32098</v>
      </c>
      <c r="G145" s="40">
        <v>25476</v>
      </c>
      <c r="H145" s="40">
        <f t="shared" si="12"/>
        <v>6622</v>
      </c>
      <c r="I145" s="50">
        <f t="shared" si="14"/>
        <v>0.25993091537133</v>
      </c>
    </row>
    <row r="146" s="29" customFormat="1" customHeight="1" spans="1:9">
      <c r="A146" s="38">
        <v>220</v>
      </c>
      <c r="B146" s="38" t="s">
        <v>242</v>
      </c>
      <c r="C146" s="38">
        <f t="shared" si="13"/>
        <v>170.58</v>
      </c>
      <c r="D146" s="38">
        <v>0</v>
      </c>
      <c r="E146" s="38">
        <v>0</v>
      </c>
      <c r="F146" s="38">
        <v>170.58</v>
      </c>
      <c r="G146" s="38">
        <v>190.5</v>
      </c>
      <c r="H146" s="38">
        <f t="shared" si="12"/>
        <v>-19.92</v>
      </c>
      <c r="I146" s="46">
        <f t="shared" si="14"/>
        <v>-0.104566929133858</v>
      </c>
    </row>
    <row r="147" s="30" customFormat="1" customHeight="1" spans="1:9">
      <c r="A147" s="39">
        <v>22001</v>
      </c>
      <c r="B147" s="39" t="s">
        <v>243</v>
      </c>
      <c r="C147" s="39">
        <f t="shared" si="13"/>
        <v>170.58</v>
      </c>
      <c r="D147" s="39">
        <v>0</v>
      </c>
      <c r="E147" s="39">
        <v>0</v>
      </c>
      <c r="F147" s="39">
        <v>170.58</v>
      </c>
      <c r="G147" s="39">
        <v>190.5</v>
      </c>
      <c r="H147" s="39">
        <f t="shared" si="12"/>
        <v>-19.92</v>
      </c>
      <c r="I147" s="49">
        <f t="shared" si="14"/>
        <v>-0.104566929133858</v>
      </c>
    </row>
    <row r="148" s="27" customFormat="1" customHeight="1" spans="1:9">
      <c r="A148" s="40">
        <v>2200104</v>
      </c>
      <c r="B148" s="40" t="s">
        <v>244</v>
      </c>
      <c r="C148" s="40">
        <f t="shared" si="13"/>
        <v>130.58</v>
      </c>
      <c r="D148" s="40"/>
      <c r="E148" s="40"/>
      <c r="F148" s="40">
        <v>130.58</v>
      </c>
      <c r="G148" s="40">
        <v>130</v>
      </c>
      <c r="H148" s="40">
        <f t="shared" si="12"/>
        <v>0.580000000000013</v>
      </c>
      <c r="I148" s="50">
        <f t="shared" si="14"/>
        <v>0.00446153846153856</v>
      </c>
    </row>
    <row r="149" s="27" customFormat="1" customHeight="1" spans="1:9">
      <c r="A149" s="40">
        <v>2200106</v>
      </c>
      <c r="B149" s="40" t="s">
        <v>245</v>
      </c>
      <c r="C149" s="40">
        <f t="shared" si="13"/>
        <v>12</v>
      </c>
      <c r="D149" s="40"/>
      <c r="E149" s="40"/>
      <c r="F149" s="40">
        <v>12</v>
      </c>
      <c r="G149" s="40">
        <v>39.5</v>
      </c>
      <c r="H149" s="40">
        <f t="shared" si="12"/>
        <v>-27.5</v>
      </c>
      <c r="I149" s="50">
        <f t="shared" si="14"/>
        <v>-0.69620253164557</v>
      </c>
    </row>
    <row r="150" s="27" customFormat="1" customHeight="1" spans="1:9">
      <c r="A150" s="40">
        <v>2200199</v>
      </c>
      <c r="B150" s="40" t="s">
        <v>246</v>
      </c>
      <c r="C150" s="40">
        <f t="shared" si="13"/>
        <v>28</v>
      </c>
      <c r="D150" s="40"/>
      <c r="E150" s="40"/>
      <c r="F150" s="40">
        <v>28</v>
      </c>
      <c r="G150" s="40">
        <v>21</v>
      </c>
      <c r="H150" s="40">
        <f t="shared" si="12"/>
        <v>7</v>
      </c>
      <c r="I150" s="50">
        <f t="shared" si="14"/>
        <v>0.333333333333333</v>
      </c>
    </row>
    <row r="151" s="29" customFormat="1" customHeight="1" spans="1:9">
      <c r="A151" s="38">
        <v>221</v>
      </c>
      <c r="B151" s="38" t="s">
        <v>247</v>
      </c>
      <c r="C151" s="38">
        <f t="shared" si="13"/>
        <v>653.6</v>
      </c>
      <c r="D151" s="38">
        <v>178</v>
      </c>
      <c r="E151" s="38">
        <v>0</v>
      </c>
      <c r="F151" s="38">
        <v>475.6</v>
      </c>
      <c r="G151" s="38">
        <v>856.82</v>
      </c>
      <c r="H151" s="38">
        <f t="shared" si="12"/>
        <v>-203.22</v>
      </c>
      <c r="I151" s="46">
        <f t="shared" si="14"/>
        <v>-0.237179337550477</v>
      </c>
    </row>
    <row r="152" s="30" customFormat="1" customHeight="1" spans="1:9">
      <c r="A152" s="39">
        <v>22101</v>
      </c>
      <c r="B152" s="39" t="s">
        <v>248</v>
      </c>
      <c r="C152" s="39">
        <f t="shared" si="13"/>
        <v>475.6</v>
      </c>
      <c r="D152" s="39">
        <v>0</v>
      </c>
      <c r="E152" s="39">
        <v>0</v>
      </c>
      <c r="F152" s="39">
        <v>475.6</v>
      </c>
      <c r="G152" s="39">
        <v>460.6</v>
      </c>
      <c r="H152" s="39">
        <f t="shared" si="12"/>
        <v>15</v>
      </c>
      <c r="I152" s="49">
        <f t="shared" si="14"/>
        <v>0.0325662179765523</v>
      </c>
    </row>
    <row r="153" s="27" customFormat="1" customHeight="1" spans="1:9">
      <c r="A153" s="40">
        <v>2210103</v>
      </c>
      <c r="B153" s="40" t="s">
        <v>249</v>
      </c>
      <c r="C153" s="40">
        <f t="shared" si="13"/>
        <v>380.6</v>
      </c>
      <c r="D153" s="40"/>
      <c r="E153" s="40"/>
      <c r="F153" s="40">
        <v>380.6</v>
      </c>
      <c r="G153" s="40">
        <v>380.6</v>
      </c>
      <c r="H153" s="40">
        <f t="shared" si="12"/>
        <v>0</v>
      </c>
      <c r="I153" s="50">
        <f t="shared" si="14"/>
        <v>0</v>
      </c>
    </row>
    <row r="154" s="27" customFormat="1" customHeight="1" spans="1:9">
      <c r="A154" s="40">
        <v>2210111</v>
      </c>
      <c r="B154" s="40" t="s">
        <v>250</v>
      </c>
      <c r="C154" s="40">
        <f t="shared" si="13"/>
        <v>90</v>
      </c>
      <c r="D154" s="40"/>
      <c r="E154" s="40"/>
      <c r="F154" s="40">
        <v>90</v>
      </c>
      <c r="G154" s="40">
        <v>75</v>
      </c>
      <c r="H154" s="40">
        <f t="shared" si="12"/>
        <v>15</v>
      </c>
      <c r="I154" s="50">
        <f t="shared" si="14"/>
        <v>0.2</v>
      </c>
    </row>
    <row r="155" s="27" customFormat="1" customHeight="1" spans="1:9">
      <c r="A155" s="40">
        <v>2210199</v>
      </c>
      <c r="B155" s="40" t="s">
        <v>251</v>
      </c>
      <c r="C155" s="40">
        <f t="shared" si="13"/>
        <v>5</v>
      </c>
      <c r="D155" s="40"/>
      <c r="E155" s="40"/>
      <c r="F155" s="40">
        <v>5</v>
      </c>
      <c r="G155" s="40">
        <v>5</v>
      </c>
      <c r="H155" s="40">
        <f t="shared" si="12"/>
        <v>0</v>
      </c>
      <c r="I155" s="50">
        <f t="shared" si="14"/>
        <v>0</v>
      </c>
    </row>
    <row r="156" s="30" customFormat="1" customHeight="1" spans="1:9">
      <c r="A156" s="39">
        <v>22102</v>
      </c>
      <c r="B156" s="39" t="s">
        <v>252</v>
      </c>
      <c r="C156" s="39">
        <f t="shared" si="13"/>
        <v>178</v>
      </c>
      <c r="D156" s="39">
        <v>178</v>
      </c>
      <c r="E156" s="39">
        <v>0</v>
      </c>
      <c r="F156" s="39">
        <v>0</v>
      </c>
      <c r="G156" s="39">
        <v>396.22</v>
      </c>
      <c r="H156" s="39">
        <f t="shared" si="12"/>
        <v>-218.22</v>
      </c>
      <c r="I156" s="49">
        <f t="shared" si="14"/>
        <v>-0.550754631265459</v>
      </c>
    </row>
    <row r="157" s="27" customFormat="1" customHeight="1" spans="1:9">
      <c r="A157" s="40">
        <v>2210201</v>
      </c>
      <c r="B157" s="40" t="s">
        <v>253</v>
      </c>
      <c r="C157" s="40">
        <f t="shared" si="13"/>
        <v>178</v>
      </c>
      <c r="D157" s="40">
        <v>178</v>
      </c>
      <c r="E157" s="40"/>
      <c r="F157" s="40"/>
      <c r="G157" s="40">
        <v>396.22</v>
      </c>
      <c r="H157" s="40">
        <f t="shared" si="12"/>
        <v>-218.22</v>
      </c>
      <c r="I157" s="50">
        <f t="shared" si="14"/>
        <v>-0.550754631265459</v>
      </c>
    </row>
    <row r="158" s="29" customFormat="1" customHeight="1" spans="1:9">
      <c r="A158" s="38">
        <v>224</v>
      </c>
      <c r="B158" s="38" t="s">
        <v>254</v>
      </c>
      <c r="C158" s="38">
        <f t="shared" si="13"/>
        <v>1172.904</v>
      </c>
      <c r="D158" s="38">
        <v>0</v>
      </c>
      <c r="E158" s="38">
        <v>0</v>
      </c>
      <c r="F158" s="38">
        <v>1172.904</v>
      </c>
      <c r="G158" s="38">
        <v>1560.48</v>
      </c>
      <c r="H158" s="38">
        <f t="shared" si="12"/>
        <v>-387.576</v>
      </c>
      <c r="I158" s="46">
        <f t="shared" si="14"/>
        <v>-0.248369732390034</v>
      </c>
    </row>
    <row r="159" s="30" customFormat="1" customHeight="1" spans="1:9">
      <c r="A159" s="39">
        <v>22401</v>
      </c>
      <c r="B159" s="39" t="s">
        <v>255</v>
      </c>
      <c r="C159" s="39">
        <f t="shared" si="13"/>
        <v>739.94</v>
      </c>
      <c r="D159" s="39">
        <v>0</v>
      </c>
      <c r="E159" s="39">
        <v>0</v>
      </c>
      <c r="F159" s="39">
        <v>739.94</v>
      </c>
      <c r="G159" s="39">
        <v>896.88</v>
      </c>
      <c r="H159" s="39">
        <f t="shared" si="12"/>
        <v>-156.94</v>
      </c>
      <c r="I159" s="49">
        <f t="shared" si="14"/>
        <v>-0.174984390330925</v>
      </c>
    </row>
    <row r="160" s="27" customFormat="1" customHeight="1" spans="1:9">
      <c r="A160" s="40">
        <v>2240101</v>
      </c>
      <c r="B160" s="40" t="s">
        <v>125</v>
      </c>
      <c r="C160" s="40">
        <f t="shared" si="13"/>
        <v>0</v>
      </c>
      <c r="D160" s="40"/>
      <c r="E160" s="40"/>
      <c r="F160" s="40"/>
      <c r="G160" s="40">
        <v>8.8</v>
      </c>
      <c r="H160" s="40">
        <f t="shared" si="12"/>
        <v>-8.8</v>
      </c>
      <c r="I160" s="50">
        <f t="shared" si="14"/>
        <v>-1</v>
      </c>
    </row>
    <row r="161" s="27" customFormat="1" customHeight="1" spans="1:9">
      <c r="A161" s="40">
        <v>2240104</v>
      </c>
      <c r="B161" s="40" t="s">
        <v>256</v>
      </c>
      <c r="C161" s="40">
        <f t="shared" si="13"/>
        <v>23.44</v>
      </c>
      <c r="D161" s="40"/>
      <c r="E161" s="40"/>
      <c r="F161" s="40">
        <v>23.44</v>
      </c>
      <c r="G161" s="40">
        <v>24.88</v>
      </c>
      <c r="H161" s="40">
        <f t="shared" si="12"/>
        <v>-1.44</v>
      </c>
      <c r="I161" s="50">
        <f t="shared" si="14"/>
        <v>-0.0578778135048231</v>
      </c>
    </row>
    <row r="162" s="27" customFormat="1" customHeight="1" spans="1:9">
      <c r="A162" s="40">
        <v>2240106</v>
      </c>
      <c r="B162" s="40" t="s">
        <v>257</v>
      </c>
      <c r="C162" s="40">
        <f t="shared" si="13"/>
        <v>133.5</v>
      </c>
      <c r="D162" s="40"/>
      <c r="E162" s="40"/>
      <c r="F162" s="40">
        <v>133.5</v>
      </c>
      <c r="G162" s="40">
        <v>168.2</v>
      </c>
      <c r="H162" s="40">
        <f t="shared" si="12"/>
        <v>-34.7</v>
      </c>
      <c r="I162" s="50">
        <f t="shared" si="14"/>
        <v>-0.206302021403092</v>
      </c>
    </row>
    <row r="163" s="27" customFormat="1" customHeight="1" spans="1:9">
      <c r="A163" s="40">
        <v>2240108</v>
      </c>
      <c r="B163" s="40" t="s">
        <v>258</v>
      </c>
      <c r="C163" s="40">
        <f t="shared" si="13"/>
        <v>40</v>
      </c>
      <c r="D163" s="40"/>
      <c r="E163" s="40"/>
      <c r="F163" s="40">
        <v>40</v>
      </c>
      <c r="G163" s="40">
        <v>115</v>
      </c>
      <c r="H163" s="40">
        <f t="shared" si="12"/>
        <v>-75</v>
      </c>
      <c r="I163" s="50">
        <f t="shared" si="14"/>
        <v>-0.652173913043478</v>
      </c>
    </row>
    <row r="164" s="27" customFormat="1" customHeight="1" spans="1:9">
      <c r="A164" s="40">
        <v>2240109</v>
      </c>
      <c r="B164" s="40" t="s">
        <v>259</v>
      </c>
      <c r="C164" s="40">
        <f t="shared" si="13"/>
        <v>15</v>
      </c>
      <c r="D164" s="40"/>
      <c r="E164" s="40"/>
      <c r="F164" s="40">
        <v>15</v>
      </c>
      <c r="G164" s="40">
        <v>30</v>
      </c>
      <c r="H164" s="40">
        <f t="shared" si="12"/>
        <v>-15</v>
      </c>
      <c r="I164" s="50">
        <f t="shared" si="14"/>
        <v>-0.5</v>
      </c>
    </row>
    <row r="165" s="27" customFormat="1" customHeight="1" spans="1:9">
      <c r="A165" s="40">
        <v>2240199</v>
      </c>
      <c r="B165" s="40" t="s">
        <v>260</v>
      </c>
      <c r="C165" s="40">
        <f t="shared" si="13"/>
        <v>528</v>
      </c>
      <c r="D165" s="40"/>
      <c r="E165" s="40"/>
      <c r="F165" s="40">
        <v>528</v>
      </c>
      <c r="G165" s="40">
        <v>550</v>
      </c>
      <c r="H165" s="40">
        <f t="shared" si="12"/>
        <v>-22</v>
      </c>
      <c r="I165" s="50">
        <f t="shared" si="14"/>
        <v>-0.04</v>
      </c>
    </row>
    <row r="166" s="30" customFormat="1" customHeight="1" spans="1:9">
      <c r="A166" s="39">
        <v>22402</v>
      </c>
      <c r="B166" s="39" t="s">
        <v>261</v>
      </c>
      <c r="C166" s="39">
        <f t="shared" si="13"/>
        <v>432.964</v>
      </c>
      <c r="D166" s="39">
        <v>0</v>
      </c>
      <c r="E166" s="39">
        <v>0</v>
      </c>
      <c r="F166" s="39">
        <v>432.964</v>
      </c>
      <c r="G166" s="39">
        <v>663.6</v>
      </c>
      <c r="H166" s="39">
        <f t="shared" si="12"/>
        <v>-230.636</v>
      </c>
      <c r="I166" s="49">
        <f t="shared" si="14"/>
        <v>-0.347552742616034</v>
      </c>
    </row>
    <row r="167" s="27" customFormat="1" customHeight="1" spans="1:9">
      <c r="A167" s="40">
        <v>2240299</v>
      </c>
      <c r="B167" s="40" t="s">
        <v>262</v>
      </c>
      <c r="C167" s="40">
        <f t="shared" si="13"/>
        <v>432.964</v>
      </c>
      <c r="D167" s="40"/>
      <c r="E167" s="40"/>
      <c r="F167" s="40">
        <v>432.964</v>
      </c>
      <c r="G167" s="40">
        <v>663.6</v>
      </c>
      <c r="H167" s="40">
        <f t="shared" si="12"/>
        <v>-230.636</v>
      </c>
      <c r="I167" s="50">
        <f t="shared" si="14"/>
        <v>-0.347552742616034</v>
      </c>
    </row>
    <row r="168" s="29" customFormat="1" customHeight="1" spans="1:9">
      <c r="A168" s="38">
        <v>227</v>
      </c>
      <c r="B168" s="38" t="s">
        <v>263</v>
      </c>
      <c r="C168" s="38">
        <f t="shared" si="13"/>
        <v>700</v>
      </c>
      <c r="D168" s="38"/>
      <c r="E168" s="38"/>
      <c r="F168" s="38">
        <v>700</v>
      </c>
      <c r="G168" s="38">
        <v>700</v>
      </c>
      <c r="H168" s="38">
        <f t="shared" si="12"/>
        <v>0</v>
      </c>
      <c r="I168" s="46">
        <f t="shared" si="14"/>
        <v>0</v>
      </c>
    </row>
    <row r="169" s="29" customFormat="1" customHeight="1" spans="1:9">
      <c r="A169" s="38">
        <v>229</v>
      </c>
      <c r="B169" s="38" t="s">
        <v>264</v>
      </c>
      <c r="C169" s="38">
        <f t="shared" si="13"/>
        <v>3500</v>
      </c>
      <c r="D169" s="38">
        <v>0</v>
      </c>
      <c r="E169" s="38">
        <v>0</v>
      </c>
      <c r="F169" s="38">
        <v>3500</v>
      </c>
      <c r="G169" s="38">
        <v>3494</v>
      </c>
      <c r="H169" s="38">
        <f t="shared" si="12"/>
        <v>6</v>
      </c>
      <c r="I169" s="46">
        <f t="shared" si="14"/>
        <v>0.00171722953634803</v>
      </c>
    </row>
    <row r="170" s="30" customFormat="1" customHeight="1" spans="1:9">
      <c r="A170" s="39">
        <v>22999</v>
      </c>
      <c r="B170" s="39" t="s">
        <v>264</v>
      </c>
      <c r="C170" s="39">
        <f t="shared" si="13"/>
        <v>3500</v>
      </c>
      <c r="D170" s="39">
        <v>0</v>
      </c>
      <c r="E170" s="39">
        <v>0</v>
      </c>
      <c r="F170" s="39">
        <v>3500</v>
      </c>
      <c r="G170" s="39">
        <v>3494</v>
      </c>
      <c r="H170" s="39">
        <f t="shared" si="12"/>
        <v>6</v>
      </c>
      <c r="I170" s="49">
        <f t="shared" si="14"/>
        <v>0.00171722953634803</v>
      </c>
    </row>
    <row r="171" s="27" customFormat="1" customHeight="1" spans="1:9">
      <c r="A171" s="40">
        <v>2299999</v>
      </c>
      <c r="B171" s="40" t="s">
        <v>264</v>
      </c>
      <c r="C171" s="40">
        <f t="shared" si="13"/>
        <v>3500</v>
      </c>
      <c r="D171" s="40"/>
      <c r="E171" s="40"/>
      <c r="F171" s="40">
        <v>3500</v>
      </c>
      <c r="G171" s="40">
        <v>3494</v>
      </c>
      <c r="H171" s="40">
        <f t="shared" si="12"/>
        <v>6</v>
      </c>
      <c r="I171" s="50">
        <f t="shared" si="14"/>
        <v>0.00171722953634803</v>
      </c>
    </row>
    <row r="172" s="29" customFormat="1" customHeight="1" spans="1:9">
      <c r="A172" s="38">
        <v>232</v>
      </c>
      <c r="B172" s="38" t="s">
        <v>265</v>
      </c>
      <c r="C172" s="38">
        <f t="shared" si="13"/>
        <v>391</v>
      </c>
      <c r="D172" s="38"/>
      <c r="E172" s="38"/>
      <c r="F172" s="38">
        <v>391</v>
      </c>
      <c r="G172" s="38">
        <v>391</v>
      </c>
      <c r="H172" s="38">
        <f t="shared" si="12"/>
        <v>0</v>
      </c>
      <c r="I172" s="46">
        <f t="shared" si="14"/>
        <v>0</v>
      </c>
    </row>
    <row r="173" s="30" customFormat="1" customHeight="1" spans="1:9">
      <c r="A173" s="39">
        <v>23203</v>
      </c>
      <c r="B173" s="39" t="s">
        <v>266</v>
      </c>
      <c r="C173" s="39">
        <f t="shared" si="13"/>
        <v>391</v>
      </c>
      <c r="D173" s="39"/>
      <c r="E173" s="39"/>
      <c r="F173" s="39">
        <v>391</v>
      </c>
      <c r="G173" s="39">
        <v>391</v>
      </c>
      <c r="H173" s="39">
        <f t="shared" si="12"/>
        <v>0</v>
      </c>
      <c r="I173" s="49">
        <f t="shared" si="14"/>
        <v>0</v>
      </c>
    </row>
    <row r="174" s="27" customFormat="1" customHeight="1" spans="1:9">
      <c r="A174" s="40">
        <v>2320301</v>
      </c>
      <c r="B174" s="40" t="s">
        <v>266</v>
      </c>
      <c r="C174" s="40">
        <f t="shared" si="13"/>
        <v>391</v>
      </c>
      <c r="D174" s="40"/>
      <c r="E174" s="40"/>
      <c r="F174" s="40">
        <v>391</v>
      </c>
      <c r="G174" s="40">
        <v>391</v>
      </c>
      <c r="H174" s="40">
        <f t="shared" si="12"/>
        <v>0</v>
      </c>
      <c r="I174" s="50">
        <f t="shared" si="14"/>
        <v>0</v>
      </c>
    </row>
    <row r="175" s="29" customFormat="1" customHeight="1" spans="1:9">
      <c r="A175" s="38"/>
      <c r="B175" s="51" t="s">
        <v>267</v>
      </c>
      <c r="C175" s="38">
        <f t="shared" si="13"/>
        <v>55256.175</v>
      </c>
      <c r="D175" s="38">
        <v>3519.82</v>
      </c>
      <c r="E175" s="38">
        <v>354.9</v>
      </c>
      <c r="F175" s="38">
        <v>51381.455</v>
      </c>
      <c r="G175" s="38">
        <v>57426.631</v>
      </c>
      <c r="H175" s="38">
        <f t="shared" si="12"/>
        <v>-2170.456</v>
      </c>
      <c r="I175" s="46">
        <f t="shared" si="14"/>
        <v>-0.0377952869984659</v>
      </c>
    </row>
  </sheetData>
  <mergeCells count="8">
    <mergeCell ref="B1:I1"/>
    <mergeCell ref="H2:I2"/>
    <mergeCell ref="C3:F3"/>
    <mergeCell ref="A3:A4"/>
    <mergeCell ref="B3:B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7" sqref="C7"/>
    </sheetView>
  </sheetViews>
  <sheetFormatPr defaultColWidth="9" defaultRowHeight="14.25" outlineLevelRow="5" outlineLevelCol="4"/>
  <cols>
    <col min="1" max="1" width="7.375" style="19" customWidth="1"/>
    <col min="2" max="2" width="26.125" style="20" customWidth="1"/>
    <col min="3" max="3" width="9" style="19"/>
    <col min="4" max="4" width="41.75" style="20" customWidth="1"/>
    <col min="5" max="5" width="48" style="20" customWidth="1"/>
    <col min="6" max="16384" width="9" style="17"/>
  </cols>
  <sheetData>
    <row r="1" s="17" customFormat="1" ht="39" customHeight="1" spans="1:5">
      <c r="A1" s="21" t="s">
        <v>268</v>
      </c>
      <c r="B1" s="21"/>
      <c r="C1" s="21"/>
      <c r="D1" s="21"/>
      <c r="E1" s="21"/>
    </row>
    <row r="2" s="17" customFormat="1" spans="1:5">
      <c r="A2" s="19"/>
      <c r="B2" s="20"/>
      <c r="C2" s="19"/>
      <c r="D2" s="20"/>
      <c r="E2" s="22" t="s">
        <v>9</v>
      </c>
    </row>
    <row r="3" s="18" customFormat="1" ht="30" customHeight="1" spans="1:5">
      <c r="A3" s="23" t="s">
        <v>269</v>
      </c>
      <c r="B3" s="24" t="s">
        <v>270</v>
      </c>
      <c r="C3" s="23" t="s">
        <v>271</v>
      </c>
      <c r="D3" s="24" t="s">
        <v>272</v>
      </c>
      <c r="E3" s="24" t="s">
        <v>273</v>
      </c>
    </row>
    <row r="4" s="17" customFormat="1" ht="110" customHeight="1" spans="1:5">
      <c r="A4" s="25">
        <v>1</v>
      </c>
      <c r="B4" s="26" t="s">
        <v>274</v>
      </c>
      <c r="C4" s="25">
        <v>1202</v>
      </c>
      <c r="D4" s="26" t="s">
        <v>275</v>
      </c>
      <c r="E4" s="26" t="s">
        <v>275</v>
      </c>
    </row>
    <row r="5" s="17" customFormat="1" ht="110" customHeight="1" spans="1:5">
      <c r="A5" s="25">
        <v>2</v>
      </c>
      <c r="B5" s="26" t="s">
        <v>276</v>
      </c>
      <c r="C5" s="25">
        <v>180</v>
      </c>
      <c r="D5" s="26" t="s">
        <v>277</v>
      </c>
      <c r="E5" s="26" t="s">
        <v>277</v>
      </c>
    </row>
    <row r="6" s="17" customFormat="1" ht="27" customHeight="1" spans="1:5">
      <c r="A6" s="25"/>
      <c r="B6" s="26" t="s">
        <v>278</v>
      </c>
      <c r="C6" s="25">
        <f>SUM(C4:C5)</f>
        <v>1382</v>
      </c>
      <c r="D6" s="26"/>
      <c r="E6" s="26"/>
    </row>
  </sheetData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2" workbookViewId="0">
      <selection activeCell="C8" sqref="C8:K8"/>
    </sheetView>
  </sheetViews>
  <sheetFormatPr defaultColWidth="9" defaultRowHeight="14.25"/>
  <cols>
    <col min="1" max="1" width="11" style="1" customWidth="1"/>
    <col min="2" max="2" width="9" style="1"/>
    <col min="3" max="3" width="13.75" style="1" customWidth="1"/>
    <col min="4" max="5" width="9" style="1"/>
    <col min="6" max="6" width="14.25" style="1" customWidth="1"/>
    <col min="7" max="7" width="11.0083333333333" style="1" customWidth="1"/>
    <col min="8" max="8" width="11.5" style="1" customWidth="1"/>
    <col min="9" max="9" width="21.625" style="1" customWidth="1"/>
    <col min="10" max="10" width="33.75" style="1" customWidth="1"/>
    <col min="11" max="11" width="4.28333333333333" style="1" customWidth="1"/>
    <col min="12" max="16384" width="9" style="1"/>
  </cols>
  <sheetData>
    <row r="1" s="1" customFormat="1" ht="42" customHeight="1" spans="1:11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.1" customHeight="1" spans="1:11">
      <c r="A2" s="4" t="s">
        <v>280</v>
      </c>
      <c r="B2" s="4"/>
      <c r="C2" s="4"/>
      <c r="D2" s="4"/>
      <c r="E2" s="4"/>
      <c r="F2" s="5"/>
      <c r="G2" s="5"/>
      <c r="H2" s="6"/>
      <c r="I2" s="5"/>
      <c r="J2" s="13" t="s">
        <v>9</v>
      </c>
      <c r="K2" s="13"/>
    </row>
    <row r="3" s="2" customFormat="1" ht="31.9" customHeight="1" spans="1:11">
      <c r="A3" s="7" t="s">
        <v>281</v>
      </c>
      <c r="B3" s="7"/>
      <c r="C3" s="7" t="s">
        <v>282</v>
      </c>
      <c r="D3" s="7"/>
      <c r="E3" s="7"/>
      <c r="F3" s="7"/>
      <c r="G3" s="7" t="s">
        <v>283</v>
      </c>
      <c r="H3" s="8" t="s">
        <v>284</v>
      </c>
      <c r="I3" s="8"/>
      <c r="J3" s="8"/>
      <c r="K3" s="8"/>
    </row>
    <row r="4" s="2" customFormat="1" ht="31.9" customHeight="1" spans="1:11">
      <c r="A4" s="7" t="s">
        <v>285</v>
      </c>
      <c r="B4" s="7"/>
      <c r="C4" s="7" t="s">
        <v>286</v>
      </c>
      <c r="D4" s="7"/>
      <c r="E4" s="7"/>
      <c r="F4" s="7"/>
      <c r="G4" s="7" t="s">
        <v>287</v>
      </c>
      <c r="H4" s="8" t="s">
        <v>288</v>
      </c>
      <c r="I4" s="8"/>
      <c r="J4" s="8"/>
      <c r="K4" s="8"/>
    </row>
    <row r="5" s="2" customFormat="1" ht="31.9" customHeight="1" spans="1:11">
      <c r="A5" s="7" t="s">
        <v>271</v>
      </c>
      <c r="B5" s="7"/>
      <c r="C5" s="7">
        <v>1202</v>
      </c>
      <c r="D5" s="7"/>
      <c r="E5" s="7"/>
      <c r="F5" s="7"/>
      <c r="G5" s="7" t="s">
        <v>289</v>
      </c>
      <c r="H5" s="8" t="s">
        <v>290</v>
      </c>
      <c r="I5" s="8"/>
      <c r="J5" s="8"/>
      <c r="K5" s="8"/>
    </row>
    <row r="6" s="2" customFormat="1" ht="44" customHeight="1" spans="1:11">
      <c r="A6" s="7" t="s">
        <v>291</v>
      </c>
      <c r="B6" s="7"/>
      <c r="C6" s="9" t="s">
        <v>292</v>
      </c>
      <c r="D6" s="7"/>
      <c r="E6" s="7"/>
      <c r="F6" s="7"/>
      <c r="G6" s="9" t="s">
        <v>293</v>
      </c>
      <c r="H6" s="8"/>
      <c r="I6" s="8"/>
      <c r="J6" s="8"/>
      <c r="K6" s="8"/>
    </row>
    <row r="7" s="2" customFormat="1" ht="31.9" customHeight="1" spans="1:11">
      <c r="A7" s="7" t="s">
        <v>294</v>
      </c>
      <c r="B7" s="7"/>
      <c r="C7" s="7" t="s">
        <v>295</v>
      </c>
      <c r="D7" s="7"/>
      <c r="E7" s="7"/>
      <c r="F7" s="7"/>
      <c r="G7" s="7"/>
      <c r="H7" s="7"/>
      <c r="I7" s="7"/>
      <c r="J7" s="7"/>
      <c r="K7" s="7"/>
    </row>
    <row r="8" s="2" customFormat="1" ht="31.9" customHeight="1" spans="1:11">
      <c r="A8" s="7" t="s">
        <v>272</v>
      </c>
      <c r="B8" s="7"/>
      <c r="C8" s="9" t="s">
        <v>275</v>
      </c>
      <c r="D8" s="9"/>
      <c r="E8" s="9"/>
      <c r="F8" s="9"/>
      <c r="G8" s="9"/>
      <c r="H8" s="9"/>
      <c r="I8" s="9"/>
      <c r="J8" s="9"/>
      <c r="K8" s="9"/>
    </row>
    <row r="9" s="2" customFormat="1" ht="41.9" customHeight="1" spans="1:11">
      <c r="A9" s="7" t="s">
        <v>296</v>
      </c>
      <c r="B9" s="7"/>
      <c r="C9" s="9" t="s">
        <v>275</v>
      </c>
      <c r="D9" s="9"/>
      <c r="E9" s="9"/>
      <c r="F9" s="9"/>
      <c r="G9" s="9"/>
      <c r="H9" s="9"/>
      <c r="I9" s="9"/>
      <c r="J9" s="9"/>
      <c r="K9" s="9"/>
    </row>
    <row r="10" s="2" customFormat="1" ht="48" customHeight="1" spans="1:11">
      <c r="A10" s="7" t="s">
        <v>297</v>
      </c>
      <c r="B10" s="7" t="s">
        <v>298</v>
      </c>
      <c r="C10" s="7" t="s">
        <v>299</v>
      </c>
      <c r="D10" s="7" t="s">
        <v>300</v>
      </c>
      <c r="E10" s="7"/>
      <c r="F10" s="7" t="s">
        <v>301</v>
      </c>
      <c r="G10" s="10" t="s">
        <v>302</v>
      </c>
      <c r="H10" s="10" t="s">
        <v>303</v>
      </c>
      <c r="I10" s="10" t="s">
        <v>304</v>
      </c>
      <c r="J10" s="10" t="s">
        <v>305</v>
      </c>
      <c r="K10" s="10" t="s">
        <v>306</v>
      </c>
    </row>
    <row r="11" s="2" customFormat="1" ht="33" customHeight="1" spans="1:11">
      <c r="A11" s="7"/>
      <c r="B11" s="8" t="s">
        <v>307</v>
      </c>
      <c r="C11" s="7" t="s">
        <v>308</v>
      </c>
      <c r="D11" s="9" t="s">
        <v>309</v>
      </c>
      <c r="E11" s="9"/>
      <c r="F11" s="7">
        <v>1202</v>
      </c>
      <c r="G11" s="8" t="s">
        <v>310</v>
      </c>
      <c r="H11" s="10" t="s">
        <v>311</v>
      </c>
      <c r="I11" s="14" t="s">
        <v>312</v>
      </c>
      <c r="J11" s="14" t="s">
        <v>313</v>
      </c>
      <c r="K11" s="10"/>
    </row>
    <row r="12" s="2" customFormat="1" ht="25.5" spans="1:11">
      <c r="A12" s="7"/>
      <c r="B12" s="7" t="s">
        <v>314</v>
      </c>
      <c r="C12" s="7" t="s">
        <v>315</v>
      </c>
      <c r="D12" s="9" t="s">
        <v>316</v>
      </c>
      <c r="E12" s="9"/>
      <c r="F12" s="7">
        <v>100</v>
      </c>
      <c r="G12" s="11" t="s">
        <v>317</v>
      </c>
      <c r="H12" s="10" t="s">
        <v>318</v>
      </c>
      <c r="I12" s="14" t="s">
        <v>319</v>
      </c>
      <c r="J12" s="15" t="s">
        <v>320</v>
      </c>
      <c r="K12" s="10"/>
    </row>
    <row r="13" s="2" customFormat="1" ht="35" customHeight="1" spans="1:11">
      <c r="A13" s="7"/>
      <c r="B13" s="7"/>
      <c r="C13" s="7" t="s">
        <v>321</v>
      </c>
      <c r="D13" s="9" t="s">
        <v>322</v>
      </c>
      <c r="E13" s="9"/>
      <c r="F13" s="12">
        <v>3</v>
      </c>
      <c r="G13" s="11" t="s">
        <v>317</v>
      </c>
      <c r="H13" s="10" t="s">
        <v>311</v>
      </c>
      <c r="I13" s="14" t="s">
        <v>323</v>
      </c>
      <c r="J13" s="14" t="s">
        <v>324</v>
      </c>
      <c r="K13" s="16"/>
    </row>
    <row r="14" s="2" customFormat="1" ht="45" customHeight="1" spans="1:11">
      <c r="A14" s="7"/>
      <c r="B14" s="7"/>
      <c r="C14" s="7" t="s">
        <v>325</v>
      </c>
      <c r="D14" s="9" t="s">
        <v>326</v>
      </c>
      <c r="E14" s="9"/>
      <c r="F14" s="7">
        <v>100</v>
      </c>
      <c r="G14" s="11" t="s">
        <v>317</v>
      </c>
      <c r="H14" s="10" t="s">
        <v>318</v>
      </c>
      <c r="I14" s="14" t="s">
        <v>327</v>
      </c>
      <c r="J14" s="14" t="s">
        <v>328</v>
      </c>
      <c r="K14" s="16"/>
    </row>
    <row r="15" s="2" customFormat="1" ht="48" customHeight="1" spans="1:11">
      <c r="A15" s="7"/>
      <c r="B15" s="7" t="s">
        <v>329</v>
      </c>
      <c r="C15" s="7" t="s">
        <v>330</v>
      </c>
      <c r="D15" s="9" t="s">
        <v>331</v>
      </c>
      <c r="E15" s="9"/>
      <c r="F15" s="7" t="s">
        <v>332</v>
      </c>
      <c r="G15" s="11" t="s">
        <v>333</v>
      </c>
      <c r="H15" s="10" t="s">
        <v>334</v>
      </c>
      <c r="I15" s="14" t="s">
        <v>331</v>
      </c>
      <c r="J15" s="14" t="s">
        <v>335</v>
      </c>
      <c r="K15" s="16"/>
    </row>
    <row r="16" s="2" customFormat="1" ht="36" customHeight="1" spans="1:11">
      <c r="A16" s="7"/>
      <c r="B16" s="7" t="s">
        <v>336</v>
      </c>
      <c r="C16" s="7" t="s">
        <v>337</v>
      </c>
      <c r="D16" s="9" t="s">
        <v>338</v>
      </c>
      <c r="E16" s="9"/>
      <c r="F16" s="12">
        <v>95</v>
      </c>
      <c r="G16" s="11" t="s">
        <v>317</v>
      </c>
      <c r="H16" s="11" t="s">
        <v>339</v>
      </c>
      <c r="I16" s="14" t="s">
        <v>340</v>
      </c>
      <c r="J16" s="14" t="s">
        <v>341</v>
      </c>
      <c r="K16" s="16"/>
    </row>
  </sheetData>
  <mergeCells count="31">
    <mergeCell ref="A1:K1"/>
    <mergeCell ref="A2:E2"/>
    <mergeCell ref="H2:I2"/>
    <mergeCell ref="J2:K2"/>
    <mergeCell ref="A3:B3"/>
    <mergeCell ref="C3:F3"/>
    <mergeCell ref="H3:K3"/>
    <mergeCell ref="A4:B4"/>
    <mergeCell ref="C4:F4"/>
    <mergeCell ref="H4:K4"/>
    <mergeCell ref="A5:B5"/>
    <mergeCell ref="C5:F5"/>
    <mergeCell ref="H5:K5"/>
    <mergeCell ref="A6:B6"/>
    <mergeCell ref="D6:F6"/>
    <mergeCell ref="H6:K6"/>
    <mergeCell ref="A7:B7"/>
    <mergeCell ref="C7:K7"/>
    <mergeCell ref="A8:B8"/>
    <mergeCell ref="C8:K8"/>
    <mergeCell ref="A9:B9"/>
    <mergeCell ref="C9:K9"/>
    <mergeCell ref="D10:E10"/>
    <mergeCell ref="D11:E11"/>
    <mergeCell ref="D12:E12"/>
    <mergeCell ref="D13:E13"/>
    <mergeCell ref="D14:E14"/>
    <mergeCell ref="D15:E15"/>
    <mergeCell ref="D16:E16"/>
    <mergeCell ref="A10:A16"/>
    <mergeCell ref="B12:B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6" workbookViewId="0">
      <selection activeCell="C9" sqref="C9:K9"/>
    </sheetView>
  </sheetViews>
  <sheetFormatPr defaultColWidth="9" defaultRowHeight="14.25"/>
  <cols>
    <col min="1" max="1" width="11" style="1" customWidth="1"/>
    <col min="2" max="2" width="9" style="1"/>
    <col min="3" max="3" width="13.75" style="1" customWidth="1"/>
    <col min="4" max="5" width="9" style="1"/>
    <col min="6" max="6" width="14.25" style="1" customWidth="1"/>
    <col min="7" max="7" width="11.0083333333333" style="1" customWidth="1"/>
    <col min="8" max="8" width="11.5" style="1" customWidth="1"/>
    <col min="9" max="9" width="21.625" style="1" customWidth="1"/>
    <col min="10" max="10" width="33.75" style="1" customWidth="1"/>
    <col min="11" max="11" width="4.28333333333333" style="1" customWidth="1"/>
    <col min="12" max="16384" width="9" style="1"/>
  </cols>
  <sheetData>
    <row r="1" s="1" customFormat="1" ht="42" customHeight="1" spans="1:11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.1" customHeight="1" spans="1:11">
      <c r="A2" s="4" t="s">
        <v>342</v>
      </c>
      <c r="B2" s="4"/>
      <c r="C2" s="4"/>
      <c r="D2" s="4"/>
      <c r="E2" s="4"/>
      <c r="F2" s="5"/>
      <c r="G2" s="5"/>
      <c r="H2" s="6"/>
      <c r="I2" s="5"/>
      <c r="J2" s="13" t="s">
        <v>9</v>
      </c>
      <c r="K2" s="13"/>
    </row>
    <row r="3" s="2" customFormat="1" ht="31.9" customHeight="1" spans="1:11">
      <c r="A3" s="7" t="s">
        <v>281</v>
      </c>
      <c r="B3" s="7"/>
      <c r="C3" s="7" t="s">
        <v>343</v>
      </c>
      <c r="D3" s="7"/>
      <c r="E3" s="7"/>
      <c r="F3" s="7"/>
      <c r="G3" s="7" t="s">
        <v>283</v>
      </c>
      <c r="H3" s="8" t="s">
        <v>284</v>
      </c>
      <c r="I3" s="8"/>
      <c r="J3" s="8"/>
      <c r="K3" s="8"/>
    </row>
    <row r="4" s="2" customFormat="1" ht="31.9" customHeight="1" spans="1:11">
      <c r="A4" s="7" t="s">
        <v>285</v>
      </c>
      <c r="B4" s="7"/>
      <c r="C4" s="7" t="s">
        <v>276</v>
      </c>
      <c r="D4" s="7"/>
      <c r="E4" s="7"/>
      <c r="F4" s="7"/>
      <c r="G4" s="7" t="s">
        <v>287</v>
      </c>
      <c r="H4" s="8" t="s">
        <v>344</v>
      </c>
      <c r="I4" s="8"/>
      <c r="J4" s="8"/>
      <c r="K4" s="8"/>
    </row>
    <row r="5" s="2" customFormat="1" ht="31.9" customHeight="1" spans="1:11">
      <c r="A5" s="7" t="s">
        <v>271</v>
      </c>
      <c r="B5" s="7"/>
      <c r="C5" s="7">
        <v>180</v>
      </c>
      <c r="D5" s="7"/>
      <c r="E5" s="7"/>
      <c r="F5" s="7"/>
      <c r="G5" s="7" t="s">
        <v>289</v>
      </c>
      <c r="H5" s="8" t="s">
        <v>290</v>
      </c>
      <c r="I5" s="8"/>
      <c r="J5" s="8"/>
      <c r="K5" s="8"/>
    </row>
    <row r="6" s="2" customFormat="1" ht="44" customHeight="1" spans="1:11">
      <c r="A6" s="7" t="s">
        <v>291</v>
      </c>
      <c r="B6" s="7"/>
      <c r="C6" s="9" t="s">
        <v>292</v>
      </c>
      <c r="D6" s="7"/>
      <c r="E6" s="7"/>
      <c r="F6" s="7"/>
      <c r="G6" s="9" t="s">
        <v>293</v>
      </c>
      <c r="H6" s="8"/>
      <c r="I6" s="8"/>
      <c r="J6" s="8"/>
      <c r="K6" s="8"/>
    </row>
    <row r="7" s="2" customFormat="1" ht="31.9" customHeight="1" spans="1:11">
      <c r="A7" s="7" t="s">
        <v>294</v>
      </c>
      <c r="B7" s="7"/>
      <c r="C7" s="7" t="s">
        <v>276</v>
      </c>
      <c r="D7" s="7"/>
      <c r="E7" s="7"/>
      <c r="F7" s="7"/>
      <c r="G7" s="7"/>
      <c r="H7" s="7"/>
      <c r="I7" s="7"/>
      <c r="J7" s="7"/>
      <c r="K7" s="7"/>
    </row>
    <row r="8" s="2" customFormat="1" ht="31.9" customHeight="1" spans="1:11">
      <c r="A8" s="7" t="s">
        <v>272</v>
      </c>
      <c r="B8" s="7"/>
      <c r="C8" s="9" t="s">
        <v>277</v>
      </c>
      <c r="D8" s="9"/>
      <c r="E8" s="9"/>
      <c r="F8" s="9"/>
      <c r="G8" s="9"/>
      <c r="H8" s="9"/>
      <c r="I8" s="9"/>
      <c r="J8" s="9"/>
      <c r="K8" s="9"/>
    </row>
    <row r="9" s="2" customFormat="1" ht="41.9" customHeight="1" spans="1:11">
      <c r="A9" s="7" t="s">
        <v>296</v>
      </c>
      <c r="B9" s="7"/>
      <c r="C9" s="9" t="s">
        <v>277</v>
      </c>
      <c r="D9" s="9"/>
      <c r="E9" s="9"/>
      <c r="F9" s="9"/>
      <c r="G9" s="9"/>
      <c r="H9" s="9"/>
      <c r="I9" s="9"/>
      <c r="J9" s="9"/>
      <c r="K9" s="9"/>
    </row>
    <row r="10" s="2" customFormat="1" ht="48" customHeight="1" spans="1:11">
      <c r="A10" s="7" t="s">
        <v>297</v>
      </c>
      <c r="B10" s="7" t="s">
        <v>298</v>
      </c>
      <c r="C10" s="7" t="s">
        <v>299</v>
      </c>
      <c r="D10" s="7" t="s">
        <v>300</v>
      </c>
      <c r="E10" s="7"/>
      <c r="F10" s="7" t="s">
        <v>301</v>
      </c>
      <c r="G10" s="10" t="s">
        <v>302</v>
      </c>
      <c r="H10" s="10" t="s">
        <v>303</v>
      </c>
      <c r="I10" s="10" t="s">
        <v>304</v>
      </c>
      <c r="J10" s="10" t="s">
        <v>305</v>
      </c>
      <c r="K10" s="10" t="s">
        <v>306</v>
      </c>
    </row>
    <row r="11" s="2" customFormat="1" ht="33" customHeight="1" spans="1:11">
      <c r="A11" s="7"/>
      <c r="B11" s="8" t="s">
        <v>307</v>
      </c>
      <c r="C11" s="7" t="s">
        <v>308</v>
      </c>
      <c r="D11" s="9" t="s">
        <v>309</v>
      </c>
      <c r="E11" s="9"/>
      <c r="F11" s="7">
        <v>180</v>
      </c>
      <c r="G11" s="8" t="s">
        <v>310</v>
      </c>
      <c r="H11" s="10" t="s">
        <v>311</v>
      </c>
      <c r="I11" s="14" t="s">
        <v>312</v>
      </c>
      <c r="J11" s="14" t="s">
        <v>313</v>
      </c>
      <c r="K11" s="10"/>
    </row>
    <row r="12" s="2" customFormat="1" ht="23" customHeight="1" spans="1:11">
      <c r="A12" s="7"/>
      <c r="B12" s="7" t="s">
        <v>314</v>
      </c>
      <c r="C12" s="7" t="s">
        <v>315</v>
      </c>
      <c r="D12" s="9" t="s">
        <v>345</v>
      </c>
      <c r="E12" s="9"/>
      <c r="F12" s="7">
        <v>2</v>
      </c>
      <c r="G12" s="11" t="s">
        <v>346</v>
      </c>
      <c r="H12" s="10" t="s">
        <v>339</v>
      </c>
      <c r="I12" s="14" t="s">
        <v>347</v>
      </c>
      <c r="J12" s="15" t="s">
        <v>348</v>
      </c>
      <c r="K12" s="10"/>
    </row>
    <row r="13" s="2" customFormat="1" ht="35" customHeight="1" spans="1:11">
      <c r="A13" s="7"/>
      <c r="B13" s="7"/>
      <c r="C13" s="7" t="s">
        <v>321</v>
      </c>
      <c r="D13" s="9" t="s">
        <v>349</v>
      </c>
      <c r="E13" s="9"/>
      <c r="F13" s="12">
        <v>100</v>
      </c>
      <c r="G13" s="11" t="s">
        <v>317</v>
      </c>
      <c r="H13" s="10" t="s">
        <v>318</v>
      </c>
      <c r="I13" s="14" t="s">
        <v>350</v>
      </c>
      <c r="J13" s="14" t="s">
        <v>320</v>
      </c>
      <c r="K13" s="16"/>
    </row>
    <row r="14" s="2" customFormat="1" ht="45" customHeight="1" spans="1:11">
      <c r="A14" s="7"/>
      <c r="B14" s="7"/>
      <c r="C14" s="7" t="s">
        <v>325</v>
      </c>
      <c r="D14" s="9" t="s">
        <v>351</v>
      </c>
      <c r="E14" s="9"/>
      <c r="F14" s="7" t="s">
        <v>352</v>
      </c>
      <c r="G14" s="11" t="s">
        <v>333</v>
      </c>
      <c r="H14" s="10" t="s">
        <v>334</v>
      </c>
      <c r="I14" s="14" t="s">
        <v>353</v>
      </c>
      <c r="J14" s="14" t="s">
        <v>354</v>
      </c>
      <c r="K14" s="16"/>
    </row>
    <row r="15" s="2" customFormat="1" ht="48" customHeight="1" spans="1:11">
      <c r="A15" s="7"/>
      <c r="B15" s="7" t="s">
        <v>329</v>
      </c>
      <c r="C15" s="7" t="s">
        <v>330</v>
      </c>
      <c r="D15" s="9" t="s">
        <v>355</v>
      </c>
      <c r="E15" s="9"/>
      <c r="F15" s="7" t="s">
        <v>356</v>
      </c>
      <c r="G15" s="11" t="s">
        <v>333</v>
      </c>
      <c r="H15" s="10" t="s">
        <v>334</v>
      </c>
      <c r="I15" s="14" t="s">
        <v>357</v>
      </c>
      <c r="J15" s="14" t="s">
        <v>358</v>
      </c>
      <c r="K15" s="16"/>
    </row>
    <row r="16" s="2" customFormat="1" ht="36" customHeight="1" spans="1:11">
      <c r="A16" s="7"/>
      <c r="B16" s="7" t="s">
        <v>336</v>
      </c>
      <c r="C16" s="7" t="s">
        <v>337</v>
      </c>
      <c r="D16" s="9" t="s">
        <v>359</v>
      </c>
      <c r="E16" s="9"/>
      <c r="F16" s="12">
        <v>95</v>
      </c>
      <c r="G16" s="11" t="s">
        <v>317</v>
      </c>
      <c r="H16" s="11" t="s">
        <v>339</v>
      </c>
      <c r="I16" s="14" t="s">
        <v>360</v>
      </c>
      <c r="J16" s="14" t="s">
        <v>341</v>
      </c>
      <c r="K16" s="16"/>
    </row>
  </sheetData>
  <mergeCells count="31">
    <mergeCell ref="A1:K1"/>
    <mergeCell ref="A2:E2"/>
    <mergeCell ref="H2:I2"/>
    <mergeCell ref="J2:K2"/>
    <mergeCell ref="A3:B3"/>
    <mergeCell ref="C3:F3"/>
    <mergeCell ref="H3:K3"/>
    <mergeCell ref="A4:B4"/>
    <mergeCell ref="C4:F4"/>
    <mergeCell ref="H4:K4"/>
    <mergeCell ref="A5:B5"/>
    <mergeCell ref="C5:F5"/>
    <mergeCell ref="H5:K5"/>
    <mergeCell ref="A6:B6"/>
    <mergeCell ref="D6:F6"/>
    <mergeCell ref="H6:K6"/>
    <mergeCell ref="A7:B7"/>
    <mergeCell ref="C7:K7"/>
    <mergeCell ref="A8:B8"/>
    <mergeCell ref="C8:K8"/>
    <mergeCell ref="A9:B9"/>
    <mergeCell ref="C9:K9"/>
    <mergeCell ref="D10:E10"/>
    <mergeCell ref="D11:E11"/>
    <mergeCell ref="D12:E12"/>
    <mergeCell ref="D13:E13"/>
    <mergeCell ref="D14:E14"/>
    <mergeCell ref="D15:E15"/>
    <mergeCell ref="D16:E16"/>
    <mergeCell ref="A10:A16"/>
    <mergeCell ref="B12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表一 2025年永州经开区一般公共预算收支总表</vt:lpstr>
      <vt:lpstr>附表一 2025年永州经开区一般公共财政收入预算表 </vt:lpstr>
      <vt:lpstr>附表二 2025年永州经开区一般公共预算支出情况表</vt:lpstr>
      <vt:lpstr>附表三 2025年永州经开区专项（项目）资金绩效目标汇总表</vt:lpstr>
      <vt:lpstr>附件一 机关事务业务专项经费</vt:lpstr>
      <vt:lpstr>附件二 招商引资业务经费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一串葡萄入梦来</cp:lastModifiedBy>
  <dcterms:created xsi:type="dcterms:W3CDTF">2024-09-30T01:06:00Z</dcterms:created>
  <dcterms:modified xsi:type="dcterms:W3CDTF">2025-01-09T07:57:06Z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D1163AE683164DC8912D6E52835B0B4E_13</vt:lpwstr>
  </property>
  <property fmtid="{D5CDD505-2E9C-101B-9397-08002B2CF9AE}" pid="3" name="KSOProductBuildVer">
    <vt:lpwstr>2052-12.1.0.19770</vt:lpwstr>
  </property>
</Properties>
</file>