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40" activeTab="4"/>
  </bookViews>
  <sheets>
    <sheet name="表1 一般公共预算收支总表" sheetId="1" r:id="rId1"/>
    <sheet name="表1-1 一般公共预算收入情况表" sheetId="2" r:id="rId2"/>
    <sheet name="表1-2-1 一般公共预算支出情况表（功能分类）" sheetId="22" r:id="rId3"/>
    <sheet name="表1-2-2一般公共预算支出情况表（经济分类） " sheetId="24" r:id="rId4"/>
    <sheet name="表1-2-3一般公共预算支出情况表（经济分类明细）" sheetId="23" r:id="rId5"/>
    <sheet name="表1-3 人员经费预算情况表 (印发)" sheetId="10" r:id="rId6"/>
    <sheet name="表1-4 一般商品和服务支出预算情况表 (印发)" sheetId="18" r:id="rId7"/>
    <sheet name="表1-5 专项资金预算情况表" sheetId="21" r:id="rId8"/>
    <sheet name="表1-6 三公经费" sheetId="25" r:id="rId9"/>
    <sheet name="表1-8上级专项转移支付资金列入预算 " sheetId="7" r:id="rId10"/>
    <sheet name="表2政府性基金预算收支总表" sheetId="19" r:id="rId11"/>
    <sheet name="表3国有资本经营预算收支总表" sheetId="20" r:id="rId12"/>
    <sheet name="表4社会保险基金预算收支总表" sheetId="14" r:id="rId13"/>
    <sheet name="表4-1 机关事业单位养老保险预算表" sheetId="15" r:id="rId14"/>
    <sheet name="表4-2 城乡居民养老保险预算表" sheetId="16" r:id="rId15"/>
    <sheet name="Sheet1" sheetId="17" r:id="rId16"/>
  </sheets>
  <externalReferences>
    <externalReference r:id="rId17"/>
    <externalReference r:id="rId18"/>
    <externalReference r:id="rId19"/>
    <externalReference r:id="rId20"/>
    <externalReference r:id="rId21"/>
    <externalReference r:id="rId22"/>
    <externalReference r:id="rId23"/>
  </externalReferences>
  <definedNames>
    <definedName name="_xlnm._FilterDatabase" localSheetId="2" hidden="1">'表1-2-1 一般公共预算支出情况表（功能分类）'!$A$5:$I$500</definedName>
    <definedName name="_xlnm._FilterDatabase" localSheetId="5" hidden="1">'表1-3 人员经费预算情况表 (印发)'!$A$4:$Z$305</definedName>
    <definedName name="_xlnm._FilterDatabase" localSheetId="6" hidden="1">'表1-4 一般商品和服务支出预算情况表 (印发)'!$A$5:$Q$291</definedName>
    <definedName name="_xlnm._FilterDatabase" localSheetId="7" hidden="1">'表1-5 专项资金预算情况表'!$A$3:$I$892</definedName>
    <definedName name="_1_">#N/A</definedName>
    <definedName name="_2db2_">'[1]综合成本分析01.01-0205'!$A$3:$K$57</definedName>
    <definedName name="_3db3_">'[1]FY02'!$A$1:$I$31</definedName>
    <definedName name="_6_其他" localSheetId="6">#REF!</definedName>
    <definedName name="_6_其他" localSheetId="7">#REF!</definedName>
    <definedName name="_6_其他" localSheetId="10">#REF!</definedName>
    <definedName name="_6_其他" localSheetId="11">#REF!</definedName>
    <definedName name="_6_其他">#REF!</definedName>
    <definedName name="a" localSheetId="6">#REF!</definedName>
    <definedName name="a" localSheetId="7">#REF!</definedName>
    <definedName name="a" localSheetId="10">#REF!</definedName>
    <definedName name="a" localSheetId="11">#REF!</definedName>
    <definedName name="a">#REF!</definedName>
    <definedName name="m00" localSheetId="6">#REF!</definedName>
    <definedName name="m00" localSheetId="11">#REF!</definedName>
    <definedName name="m00">#REF!</definedName>
    <definedName name="_xlnm.Print_Area" localSheetId="0">'表1 一般公共预算收支总表'!$A$1:$J$48</definedName>
    <definedName name="_xlnm.Print_Area" localSheetId="1">'表1-1 一般公共预算收入情况表'!$A$1:$H$38</definedName>
    <definedName name="_xlnm.Print_Area" localSheetId="5">'表1-3 人员经费预算情况表 (印发)'!$A$1:$Z$305</definedName>
    <definedName name="_xlnm.Print_Area" localSheetId="6">'表1-4 一般商品和服务支出预算情况表 (印发)'!$A$1:$Q$291</definedName>
    <definedName name="_xlnm.Print_Area" localSheetId="7">'表1-5 专项资金预算情况表'!$A$1:$I$892</definedName>
    <definedName name="_xlnm.Print_Area" localSheetId="9">'表1-8上级专项转移支付资金列入预算 '!$A$1:$H$24</definedName>
    <definedName name="_xlnm.Print_Area" localSheetId="10">表2政府性基金预算收支总表!$A$1:$H$59</definedName>
    <definedName name="_xlnm.Print_Area" localSheetId="11">表3国有资本经营预算收支总表!$A$1:$H$20</definedName>
    <definedName name="_xlnm.Print_Area">#REF!</definedName>
    <definedName name="_xlnm.Print_Titles" localSheetId="0">'表1 一般公共预算收支总表'!$3:$5</definedName>
    <definedName name="_xlnm.Print_Titles" localSheetId="5">'表1-3 人员经费预算情况表 (印发)'!$3:$4</definedName>
    <definedName name="_xlnm.Print_Titles" localSheetId="6">'表1-4 一般商品和服务支出预算情况表 (印发)'!$3:$5</definedName>
    <definedName name="_xlnm.Print_Titles" localSheetId="7">'表1-5 专项资金预算情况表'!$3:$3</definedName>
    <definedName name="_xlnm.Print_Titles" localSheetId="9">'表1-8上级专项转移支付资金列入预算 '!$3:$4</definedName>
    <definedName name="_xlnm.Print_Titles" localSheetId="10">表2政府性基金预算收支总表!$3:$4</definedName>
    <definedName name="_xlnm.Print_Titles">#N/A</definedName>
    <definedName name="地区名称" localSheetId="10">#REF!</definedName>
    <definedName name="地区名称" localSheetId="11">#REF!</definedName>
    <definedName name="地区名称">[2]封面!$B$2:$B$3</definedName>
    <definedName name="科目">[3]调用表!$B$3:$B$125</definedName>
    <definedName name="_2db2_" localSheetId="2">'[4]综合成本分析01.01-0205'!$A$3:$K$57</definedName>
    <definedName name="_3db3_" localSheetId="2">'[4]FY02'!$A$1:$I$31</definedName>
    <definedName name="_6_其他" localSheetId="2">#REF!</definedName>
    <definedName name="a" localSheetId="2">#REF!</definedName>
    <definedName name="m00" localSheetId="2">#REF!</definedName>
    <definedName name="地区名称" localSheetId="2">[5]封面!$B$2:$B$3</definedName>
    <definedName name="_xlnm.Print_Titles" localSheetId="2">'表1-2-1 一般公共预算支出情况表（功能分类）'!$3:$5</definedName>
    <definedName name="_12_天津市">[6]内置数据!$D$2:$D$17</definedName>
    <definedName name="_1301_石家庄市">[6]内置数据!$AK$2:$AK$23</definedName>
    <definedName name="_1305_邢台市">[6]内置数据!$AO$2:$AO$19</definedName>
    <definedName name="_1310_廊坊市">[7]内置数据!$AT$2:$AT$11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7" authorId="0">
      <text>
        <r>
          <rPr>
            <b/>
            <sz val="9"/>
            <rFont val="宋体"/>
            <charset val="134"/>
          </rPr>
          <t>Administrator:</t>
        </r>
        <r>
          <rPr>
            <sz val="9"/>
            <rFont val="宋体"/>
            <charset val="134"/>
          </rPr>
          <t xml:space="preserve">
如果要保持综合债务率不上升，需要增加7.9亿元</t>
        </r>
      </text>
    </comment>
  </commentList>
</comments>
</file>

<file path=xl/sharedStrings.xml><?xml version="1.0" encoding="utf-8"?>
<sst xmlns="http://schemas.openxmlformats.org/spreadsheetml/2006/main" count="3824" uniqueCount="2599">
  <si>
    <t>表一：2024年东安县一般公共预算收支总表</t>
  </si>
  <si>
    <t>单位：万元</t>
  </si>
  <si>
    <t>收                  入</t>
  </si>
  <si>
    <t>支                  出</t>
  </si>
  <si>
    <t>项          目</t>
  </si>
  <si>
    <t>2024年预算</t>
  </si>
  <si>
    <t>2023年调整预算</t>
  </si>
  <si>
    <t>比上年调整预算</t>
  </si>
  <si>
    <t>功能分类</t>
  </si>
  <si>
    <t>增减额</t>
  </si>
  <si>
    <t>增减％</t>
  </si>
  <si>
    <t>一、税收收入</t>
  </si>
  <si>
    <t>一、一般公共服务支出</t>
  </si>
  <si>
    <t>二、非税收入</t>
  </si>
  <si>
    <t>二、国防支出</t>
  </si>
  <si>
    <t>一般预算收入小计</t>
  </si>
  <si>
    <t>三、公共安全支出</t>
  </si>
  <si>
    <t>三、转移性收入</t>
  </si>
  <si>
    <t>四、教育支出</t>
  </si>
  <si>
    <t>（一）返还性收入</t>
  </si>
  <si>
    <t>五、科学技术支出</t>
  </si>
  <si>
    <t>1、增值税和消费税税收返还收入</t>
  </si>
  <si>
    <t>六、文化旅游体育与传媒支出</t>
  </si>
  <si>
    <t>2、所得税基数返还收入</t>
  </si>
  <si>
    <t>七、社会保障和就业支出</t>
  </si>
  <si>
    <t>3、成品油价格和税费改革返还收入</t>
  </si>
  <si>
    <t>八、卫生健康支出</t>
  </si>
  <si>
    <t>4、其他税收返还</t>
  </si>
  <si>
    <t>九、节能环保支出</t>
  </si>
  <si>
    <t>（二）一般性转移支付收入</t>
  </si>
  <si>
    <t>十、城乡社区支出</t>
  </si>
  <si>
    <t>1、体制补助收入</t>
  </si>
  <si>
    <t>十一、农林水支出</t>
  </si>
  <si>
    <t>2、均衡性转移支付收入</t>
  </si>
  <si>
    <t>十二、交通运输支出</t>
  </si>
  <si>
    <t>3、县级基本财力保障机制奖补收入</t>
  </si>
  <si>
    <t>十三、资源勘探信息等支出</t>
  </si>
  <si>
    <t>4、结算补助收入</t>
  </si>
  <si>
    <t>十四、商业服务业等支出</t>
  </si>
  <si>
    <t>5、固定数额补助收入</t>
  </si>
  <si>
    <t>十五、自然资源海洋气象等支出</t>
  </si>
  <si>
    <t>6、公共安全共同财政事权转移支付收入</t>
  </si>
  <si>
    <t>十六、住房保障支出</t>
  </si>
  <si>
    <t>7、革命老区转移支付收入</t>
  </si>
  <si>
    <t>十七、粮油物资储备支出</t>
  </si>
  <si>
    <t>8、企业事业单位划转补助收入</t>
  </si>
  <si>
    <t>十八、金融监管等事务支出</t>
  </si>
  <si>
    <t>9、教育共同财政事权转移支付收入</t>
  </si>
  <si>
    <t>十九、灾害防治及应急管理支出</t>
  </si>
  <si>
    <t>10、社会保障与就业共同财政事权转移支付收入</t>
  </si>
  <si>
    <t>二十、预备费</t>
  </si>
  <si>
    <t>11、医疗卫生共同财政事权转移支付收入</t>
  </si>
  <si>
    <t>二十一、债务还本付息支出</t>
  </si>
  <si>
    <t>12、农林水共同财政事权转移支付收入</t>
  </si>
  <si>
    <t>二十二、其他支出</t>
  </si>
  <si>
    <t>13、产粮（油）大县奖励资金收入</t>
  </si>
  <si>
    <t>一般预算支出小计</t>
  </si>
  <si>
    <t>14、重点生态功能区转移支付收入</t>
  </si>
  <si>
    <t>转移性支出</t>
  </si>
  <si>
    <t>15、交通运输共同财政事权转移支付收入</t>
  </si>
  <si>
    <t>原体制上解支出</t>
  </si>
  <si>
    <t xml:space="preserve"> </t>
  </si>
  <si>
    <t>16、欠发达地区转移支付收入</t>
  </si>
  <si>
    <t>结算补助支出</t>
  </si>
  <si>
    <t>17、留抵退税及减税降费专项补助收入</t>
  </si>
  <si>
    <t>出口退税专项上解支出</t>
  </si>
  <si>
    <t>18、节能环保共同事权转移支付收入</t>
  </si>
  <si>
    <t>专项上解支出</t>
  </si>
  <si>
    <t>19、文化旅游体育与传媒转移支付收入</t>
  </si>
  <si>
    <t>调出资金</t>
  </si>
  <si>
    <t>20、粮油物资储备共同财政事权收入</t>
  </si>
  <si>
    <t>债务还本支出</t>
  </si>
  <si>
    <t>21、住房保障共同财政事权收入</t>
  </si>
  <si>
    <t>年终结余</t>
  </si>
  <si>
    <t>22、灾害防治及应急管理共同财政事权收入</t>
  </si>
  <si>
    <t xml:space="preserve">   其中:结转</t>
  </si>
  <si>
    <t>23、其他一般性转移支付收入</t>
  </si>
  <si>
    <t xml:space="preserve">        结余</t>
  </si>
  <si>
    <t>24、科学技术共同财政事权转移支付收入</t>
  </si>
  <si>
    <t>（三）专项转移支付收入</t>
  </si>
  <si>
    <t>四、调入资金</t>
  </si>
  <si>
    <t>（一）政府性基金调入</t>
  </si>
  <si>
    <t>（二）国有资本调入</t>
  </si>
  <si>
    <t>五、动用预算稳定调节基金</t>
  </si>
  <si>
    <t>六、新增一般债券收入</t>
  </si>
  <si>
    <t>七、上年结转结余收入</t>
  </si>
  <si>
    <t>收入合计</t>
  </si>
  <si>
    <t>支出合计</t>
  </si>
  <si>
    <t>备注:2024年精准科目支出，支出科目中社保、公积金缴费均列入相应科目，故科目间金额发生变化；城乡居民医保市级统筹，转移支付收入减少；</t>
  </si>
  <si>
    <t>附表一：2024年东安县一般公共预算收入情况表</t>
  </si>
  <si>
    <t>2023年实际完成数</t>
  </si>
  <si>
    <t>比2023年实际完成数</t>
  </si>
  <si>
    <t>比2023年调整预算</t>
  </si>
  <si>
    <t>增减率%</t>
  </si>
  <si>
    <t>　　增值税</t>
  </si>
  <si>
    <t>　　企业所得税</t>
  </si>
  <si>
    <t>　　个人所得税</t>
  </si>
  <si>
    <t xml:space="preserve">    环境保护税</t>
  </si>
  <si>
    <t>　　资源税</t>
  </si>
  <si>
    <t>　　城市维护建设税</t>
  </si>
  <si>
    <t>　　房产税</t>
  </si>
  <si>
    <t>　　印花税</t>
  </si>
  <si>
    <t>　　城镇土地使用税</t>
  </si>
  <si>
    <t>　　土地增值税</t>
  </si>
  <si>
    <t>　　车船使用和牌照税</t>
  </si>
  <si>
    <t>　　耕地占用税</t>
  </si>
  <si>
    <t>　　契税</t>
  </si>
  <si>
    <t>　　烟叶税</t>
  </si>
  <si>
    <t>　　其他税收收入</t>
  </si>
  <si>
    <t>专项收入</t>
  </si>
  <si>
    <t xml:space="preserve"> (1)城市教育费附加收入</t>
  </si>
  <si>
    <t xml:space="preserve"> (2)地方教育费附加收入</t>
  </si>
  <si>
    <t>（3）教育资金收入</t>
  </si>
  <si>
    <t xml:space="preserve"> (4）育林基金收入</t>
  </si>
  <si>
    <t>（5）植被恢复费收入</t>
  </si>
  <si>
    <t>（6）残疾人就业保障金</t>
  </si>
  <si>
    <t>（7）农田水利建设资金收入</t>
  </si>
  <si>
    <t>（8）地方水利建设资金收入</t>
  </si>
  <si>
    <t>（9）其他专项收入</t>
  </si>
  <si>
    <t>行政事业性收费收入</t>
  </si>
  <si>
    <t>罚没收入</t>
  </si>
  <si>
    <t>捐赠收入</t>
  </si>
  <si>
    <t>国有资源(资产)有偿使用收入</t>
  </si>
  <si>
    <t>政府住房租金收入</t>
  </si>
  <si>
    <t>其他收入</t>
  </si>
  <si>
    <t>一般公共预算收入（地方收入）小计</t>
  </si>
  <si>
    <t>附表二：2024年东安县一般公共预算支出情况表</t>
  </si>
  <si>
    <t>功能分类科目</t>
  </si>
  <si>
    <t>项目</t>
  </si>
  <si>
    <t>2023年预算</t>
  </si>
  <si>
    <t>增减%</t>
  </si>
  <si>
    <t>小计</t>
  </si>
  <si>
    <t>人员经费</t>
  </si>
  <si>
    <t>商品服务支出</t>
  </si>
  <si>
    <t>专项资金</t>
  </si>
  <si>
    <t>一般公共预算支出合计</t>
  </si>
  <si>
    <t xml:space="preserve">  一般公共服务支出</t>
  </si>
  <si>
    <t xml:space="preserve">    人大事务</t>
  </si>
  <si>
    <t xml:space="preserve">      行政运行</t>
  </si>
  <si>
    <t xml:space="preserve">      一般行政管理事务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</si>
  <si>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</si>
  <si>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</si>
  <si>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</si>
  <si>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</si>
  <si>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</si>
  <si>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</si>
  <si>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其他人大事务支出</t>
  </si>
  <si>
    <t xml:space="preserve">    政协事务</t>
  </si>
  <si>
    <t xml:space="preserve">      机关服务</t>
  </si>
  <si>
    <t xml:space="preserve">      委员视察</t>
  </si>
  <si>
    <t xml:space="preserve">      参政议政</t>
  </si>
  <si>
    <t xml:space="preserve">      其他政协事务支出</t>
  </si>
  <si>
    <t xml:space="preserve">    政府办公厅(室)及相关机构事务</t>
  </si>
  <si>
    <t xml:space="preserve">      专项业务及机关事务管理</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</si>
  <si>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</si>
  <si>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</si>
  <si>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</si>
  <si>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</si>
  <si>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</si>
  <si>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其他发展与改革事务支出</t>
  </si>
  <si>
    <t xml:space="preserve">    统计信息事务</t>
  </si>
  <si>
    <t xml:space="preserve">      专项普查活动</t>
  </si>
  <si>
    <t xml:space="preserve">      统计抽样调查</t>
  </si>
  <si>
    <t xml:space="preserve">      其他统计信息事务支出</t>
  </si>
  <si>
    <t xml:space="preserve">    财政事务</t>
  </si>
  <si>
    <t xml:space="preserve">      财政监察</t>
  </si>
  <si>
    <t xml:space="preserve">      信息化建设</t>
  </si>
  <si>
    <t xml:space="preserve">      其他财政事务支出</t>
  </si>
  <si>
    <t xml:space="preserve">    税收事务</t>
  </si>
  <si>
    <t xml:space="preserve">      税收业务</t>
  </si>
  <si>
    <t xml:space="preserve">    审计事务</t>
  </si>
  <si>
    <t xml:space="preserve">      审计业务</t>
  </si>
  <si>
    <t xml:space="preserve">      其他审计事务支出</t>
  </si>
  <si>
    <t xml:space="preserve">    纪检监察事务</t>
  </si>
  <si>
    <t xml:space="preserve">      大案要案查处</t>
  </si>
  <si>
    <t xml:space="preserve">      派驻派出机构</t>
  </si>
  <si>
    <t xml:space="preserve">      巡视工作</t>
  </si>
  <si>
    <t xml:space="preserve">    商贸事务</t>
  </si>
  <si>
    <t xml:space="preserve">      外资管理</t>
  </si>
  <si>
    <t xml:space="preserve">      国内贸易管理</t>
  </si>
  <si>
    <t xml:space="preserve">      招商引资</t>
  </si>
  <si>
    <t xml:space="preserve">      其他商贸事务支出</t>
  </si>
  <si>
    <t xml:space="preserve">    港澳台事务</t>
  </si>
  <si>
    <t xml:space="preserve">    档案事务</t>
  </si>
  <si>
    <t xml:space="preserve">      档案馆</t>
  </si>
  <si>
    <t xml:space="preserve">    民主党派及工商联事务</t>
  </si>
  <si>
    <t xml:space="preserve">    群众团体事务</t>
  </si>
  <si>
    <t xml:space="preserve">      工会事务</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</si>
  <si>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</si>
  <si>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</si>
  <si>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</si>
  <si>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</si>
  <si>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</si>
  <si>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</si>
  <si>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</si>
  <si>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</si>
  <si>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</si>
  <si>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</si>
  <si>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其他共产党事务支出</t>
  </si>
  <si>
    <t xml:space="preserve">      事业运行</t>
  </si>
  <si>
    <t xml:space="preserve">      其他共产党事务支出</t>
  </si>
  <si>
    <t xml:space="preserve">    网信事务</t>
  </si>
  <si>
    <t xml:space="preserve">      信息安全事务</t>
  </si>
  <si>
    <t xml:space="preserve">    市场监督管理事务</t>
  </si>
  <si>
    <t xml:space="preserve">      市场主体管理</t>
  </si>
  <si>
    <t xml:space="preserve">      市场秩序执法</t>
  </si>
  <si>
    <t xml:space="preserve">      药品事务</t>
  </si>
  <si>
    <t xml:space="preserve">      质量安全监管</t>
  </si>
  <si>
    <t xml:space="preserve">      食品安全监管</t>
  </si>
  <si>
    <t xml:space="preserve">      其他市场监督管理事务</t>
  </si>
  <si>
    <t xml:space="preserve">    信访事务</t>
  </si>
  <si>
    <t xml:space="preserve">      信访业务</t>
  </si>
  <si>
    <t xml:space="preserve">    其他一般公共服务支出</t>
  </si>
  <si>
    <t xml:space="preserve">      其他一般公共服务支出</t>
  </si>
  <si>
    <t xml:space="preserve">  公共安全支出</t>
  </si>
  <si>
    <t xml:space="preserve">    武装警察部队</t>
  </si>
  <si>
    <t xml:space="preserve">      武装警察部队</t>
  </si>
  <si>
    <t xml:space="preserve">    公安</t>
  </si>
  <si>
    <t xml:space="preserve">      执法办案</t>
  </si>
  <si>
    <t xml:space="preserve">      特别业务</t>
  </si>
  <si>
    <t xml:space="preserve">      特勤业务</t>
  </si>
  <si>
    <t xml:space="preserve">      其他公安支出</t>
  </si>
  <si>
    <t xml:space="preserve">    检察</t>
  </si>
  <si>
    <t xml:space="preserve">    法院</t>
  </si>
  <si>
    <t xml:space="preserve">    司法</t>
  </si>
  <si>
    <t xml:space="preserve">      基层司法业务</t>
  </si>
  <si>
    <t xml:space="preserve">      普法宣传</t>
  </si>
  <si>
    <t xml:space="preserve">      公共法律服务</t>
  </si>
  <si>
    <t xml:space="preserve">      社区矫正</t>
  </si>
  <si>
    <t xml:space="preserve">      法治建设</t>
  </si>
  <si>
    <t xml:space="preserve">      其他司法支出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</si>
  <si>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</si>
  <si>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</si>
  <si>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</si>
  <si>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</si>
  <si>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</si>
  <si>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</si>
  <si>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</si>
  <si>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</si>
  <si>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</si>
  <si>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</si>
  <si>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</si>
  <si>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</si>
  <si>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</si>
  <si>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</si>
  <si>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</si>
  <si>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</si>
  <si>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</si>
  <si>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</si>
  <si>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</si>
  <si>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</si>
  <si>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</si>
  <si>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</si>
  <si>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</si>
  <si>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 xml:space="preserve">  科学技术支出</t>
  </si>
  <si>
    <t xml:space="preserve">    科学技术管理事务</t>
  </si>
  <si>
    <t xml:space="preserve">    技术研究与开发</t>
  </si>
  <si>
    <t xml:space="preserve">      科技成果转化与扩散</t>
  </si>
  <si>
    <t xml:space="preserve">      其他技术研究与开发支出</t>
  </si>
  <si>
    <t xml:space="preserve">    科技条件与服务</t>
  </si>
  <si>
    <t xml:space="preserve">      其他科技条件与服务支出</t>
  </si>
  <si>
    <t xml:space="preserve">    科学技术普及</t>
  </si>
  <si>
    <t xml:space="preserve">      机构运行</t>
  </si>
  <si>
    <t xml:space="preserve">      科普活动</t>
  </si>
  <si>
    <t xml:space="preserve">      其他科学技术普及支出</t>
  </si>
  <si>
    <t xml:space="preserve">    科技重大项目</t>
  </si>
  <si>
    <t xml:space="preserve">      其他科技重大项目</t>
  </si>
  <si>
    <t xml:space="preserve">    其他科学技术支出</t>
  </si>
  <si>
    <t xml:space="preserve">      科技奖励</t>
  </si>
  <si>
    <t xml:space="preserve">  文化旅游体育与传媒支出</t>
  </si>
  <si>
    <t xml:space="preserve">    文化和旅游</t>
  </si>
  <si>
    <t xml:space="preserve">      图书馆</t>
  </si>
  <si>
    <t xml:space="preserve">      文化展示及纪念机构</t>
  </si>
  <si>
    <t xml:space="preserve">      艺术表演团体</t>
  </si>
  <si>
    <t xml:space="preserve">      文化活动</t>
  </si>
  <si>
    <t xml:space="preserve">      群众文化</t>
  </si>
  <si>
    <t xml:space="preserve">      文化创作与保护</t>
  </si>
  <si>
    <t xml:space="preserve">      文化和旅游市场管理</t>
  </si>
  <si>
    <t xml:space="preserve">      文化和旅游管理事务</t>
  </si>
  <si>
    <t xml:space="preserve">      其他文化和旅游支出</t>
  </si>
  <si>
    <t xml:space="preserve">    文物</t>
  </si>
  <si>
    <t xml:space="preserve">      文物保护</t>
  </si>
  <si>
    <t xml:space="preserve">      其他文物支出</t>
  </si>
  <si>
    <t xml:space="preserve">    体育</t>
  </si>
  <si>
    <t xml:space="preserve">      群众体育</t>
  </si>
  <si>
    <t xml:space="preserve">    新闻出版电影</t>
  </si>
  <si>
    <t xml:space="preserve">      新闻通讯</t>
  </si>
  <si>
    <t xml:space="preserve">      出版发行</t>
  </si>
  <si>
    <t xml:space="preserve">      电影</t>
  </si>
  <si>
    <t xml:space="preserve">      其他新闻出版电影支出</t>
  </si>
  <si>
    <t xml:space="preserve">    广播电视</t>
  </si>
  <si>
    <t xml:space="preserve">      传输发射</t>
  </si>
  <si>
    <t xml:space="preserve">      广播电视事务</t>
  </si>
  <si>
    <t xml:space="preserve">      其他广播电视支出</t>
  </si>
  <si>
    <t xml:space="preserve">    其他文化旅游体育与传媒支出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</si>
  <si>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</si>
  <si>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</si>
  <si>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</si>
  <si>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</si>
  <si>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</si>
  <si>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</si>
  <si>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</si>
  <si>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</si>
  <si>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</si>
  <si>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</si>
  <si>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</si>
  <si>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</si>
  <si>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</si>
  <si>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</si>
  <si>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</si>
  <si>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</si>
  <si>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</si>
  <si>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对机关事业单位基本养老保险基金的补助</t>
  </si>
  <si>
    <t xml:space="preserve">    企业改革补助</t>
  </si>
  <si>
    <t xml:space="preserve">      其他企业改革发展补助</t>
  </si>
  <si>
    <t xml:space="preserve">    就业补助</t>
  </si>
  <si>
    <t xml:space="preserve">      其他就业补助支出</t>
  </si>
  <si>
    <t xml:space="preserve">    抚恤</t>
  </si>
  <si>
    <t xml:space="preserve">      死亡抚恤</t>
  </si>
  <si>
    <t xml:space="preserve">      伤残抚恤</t>
  </si>
  <si>
    <t xml:space="preserve">      义务兵优待</t>
  </si>
  <si>
    <t xml:space="preserve">      光荣院</t>
  </si>
  <si>
    <t xml:space="preserve">      褒扬纪念</t>
  </si>
  <si>
    <t xml:space="preserve">      其他优抚支出</t>
  </si>
  <si>
    <t xml:space="preserve">    退役安置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</si>
  <si>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</si>
  <si>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</si>
  <si>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</si>
  <si>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</si>
  <si>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</si>
  <si>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</si>
  <si>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</si>
  <si>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</si>
  <si>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</si>
  <si>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</si>
  <si>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</si>
  <si>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</si>
  <si>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</si>
  <si>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</si>
  <si>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</si>
  <si>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</si>
  <si>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</si>
  <si>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</si>
  <si>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</si>
  <si>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</si>
  <si>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</si>
  <si>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</si>
  <si>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</si>
  <si>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</si>
  <si>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</si>
  <si>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</si>
  <si>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</si>
  <si>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</si>
  <si>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</si>
  <si>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</si>
  <si>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退役军人管理事务</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</si>
  <si>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</si>
  <si>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</si>
  <si>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</si>
  <si>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</si>
  <si>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</si>
  <si>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公立医院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</si>
  <si>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</si>
  <si>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</si>
  <si>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</si>
  <si>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</si>
  <si>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</si>
  <si>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</si>
  <si>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</si>
  <si>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</si>
  <si>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</si>
  <si>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</si>
  <si>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</si>
  <si>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</si>
  <si>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</si>
  <si>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</si>
  <si>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</si>
  <si>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</si>
  <si>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</si>
  <si>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</si>
  <si>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</si>
  <si>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</si>
  <si>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</si>
  <si>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</si>
  <si>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</si>
  <si>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</si>
  <si>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</si>
  <si>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</si>
  <si>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</si>
  <si>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</si>
  <si>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</si>
  <si>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</si>
  <si>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</si>
  <si>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</si>
  <si>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其他卫生健康支出</t>
  </si>
  <si>
    <t xml:space="preserve">      其他卫生健康支出</t>
  </si>
  <si>
    <t xml:space="preserve">  节能环保支出</t>
  </si>
  <si>
    <t xml:space="preserve">    环境保护管理事务</t>
  </si>
  <si>
    <t xml:space="preserve">    环境监测与监察</t>
  </si>
  <si>
    <t xml:space="preserve">      建设项目环评审查与监督</t>
  </si>
  <si>
    <t xml:space="preserve">    污染防治</t>
  </si>
  <si>
    <t xml:space="preserve">      水体</t>
  </si>
  <si>
    <t xml:space="preserve">      固体废弃物与化学品</t>
  </si>
  <si>
    <t xml:space="preserve">      土壤</t>
  </si>
  <si>
    <t xml:space="preserve">    自然生态保护</t>
  </si>
  <si>
    <t xml:space="preserve">      生态保护</t>
  </si>
  <si>
    <t xml:space="preserve">      农村环境保护</t>
  </si>
  <si>
    <t xml:space="preserve">      自然保护地</t>
  </si>
  <si>
    <t xml:space="preserve">      其他自然生态保护支出</t>
  </si>
  <si>
    <t xml:space="preserve">    森林保护修复</t>
  </si>
  <si>
    <t xml:space="preserve">      森林管护</t>
  </si>
  <si>
    <t xml:space="preserve">      停伐补助</t>
  </si>
  <si>
    <t xml:space="preserve">    其他节能环保支出</t>
  </si>
  <si>
    <t xml:space="preserve">      其他节能环保支出</t>
  </si>
  <si>
    <t xml:space="preserve">  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</si>
  <si>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</si>
  <si>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</si>
  <si>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</si>
  <si>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</si>
  <si>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</si>
  <si>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</si>
  <si>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</si>
  <si>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</si>
  <si>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</si>
  <si>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</si>
  <si>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农林水支出</t>
  </si>
  <si>
    <t xml:space="preserve">    农业农村</t>
  </si>
  <si>
    <t xml:space="preserve">      科技转化与推广服务</t>
  </si>
  <si>
    <t xml:space="preserve">      病虫害控制</t>
  </si>
  <si>
    <t xml:space="preserve">      农产品质量安全</t>
  </si>
  <si>
    <t xml:space="preserve">      执法监管</t>
  </si>
  <si>
    <t xml:space="preserve">      农业结构调整补贴</t>
  </si>
  <si>
    <t xml:space="preserve">      农业生产发展</t>
  </si>
  <si>
    <t xml:space="preserve">      农村合作经济</t>
  </si>
  <si>
    <t xml:space="preserve">      农村社会事业</t>
  </si>
  <si>
    <t xml:space="preserve">      农业生态资源保护</t>
  </si>
  <si>
    <t xml:space="preserve">      渔业发展</t>
  </si>
  <si>
    <t xml:space="preserve">      耕地建设与利用</t>
  </si>
  <si>
    <t xml:space="preserve">      其他农业农村支出</t>
  </si>
  <si>
    <t xml:space="preserve">    林业和草原</t>
  </si>
  <si>
    <t xml:space="preserve">      森林资源培育</t>
  </si>
  <si>
    <t xml:space="preserve">      森林资源管理</t>
  </si>
  <si>
    <t xml:space="preserve">      森林生态效益补偿</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</si>
  <si>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</si>
  <si>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</si>
  <si>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</si>
  <si>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</si>
  <si>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</si>
  <si>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</si>
  <si>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</si>
  <si>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防汛</t>
  </si>
  <si>
    <t xml:space="preserve">      江河湖库水系综合整治</t>
  </si>
  <si>
    <t xml:space="preserve">      大中型水库移民后期扶持专项支出</t>
  </si>
  <si>
    <t xml:space="preserve">      水利建设征地及移民支出</t>
  </si>
  <si>
    <t xml:space="preserve">      其他水利支出</t>
  </si>
  <si>
    <t xml:space="preserve">    巩固脱贫攻坚成果衔接乡村振兴</t>
  </si>
  <si>
    <t xml:space="preserve">      农村基础设施建设</t>
  </si>
  <si>
    <t xml:space="preserve">      生产发展</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</si>
  <si>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</si>
  <si>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</si>
  <si>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</si>
  <si>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</si>
  <si>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</si>
  <si>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</si>
  <si>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</si>
  <si>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</si>
  <si>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</si>
  <si>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其他普惠金融发展支出</t>
  </si>
  <si>
    <t xml:space="preserve">    目标价格补贴</t>
  </si>
  <si>
    <t xml:space="preserve">      其他目标价格补贴</t>
  </si>
  <si>
    <t xml:space="preserve">    其他农林水支出</t>
  </si>
  <si>
    <t xml:space="preserve">      其他农林水支出</t>
  </si>
  <si>
    <t xml:space="preserve">  交通运输支出</t>
  </si>
  <si>
    <t xml:space="preserve">    公路水路运输</t>
  </si>
  <si>
    <t xml:space="preserve">      公路建设</t>
  </si>
  <si>
    <t xml:space="preserve">      公路养护</t>
  </si>
  <si>
    <t xml:space="preserve">      公路和运输安全</t>
  </si>
  <si>
    <t xml:space="preserve">      公路运输管理</t>
  </si>
  <si>
    <t xml:space="preserve">      水运建设</t>
  </si>
  <si>
    <t xml:space="preserve">      海事管理</t>
  </si>
  <si>
    <t xml:space="preserve">      水路运输管理支出</t>
  </si>
  <si>
    <t xml:space="preserve">      其他公路水路运输支出</t>
  </si>
  <si>
    <t xml:space="preserve">    其他交通运输支出</t>
  </si>
  <si>
    <t xml:space="preserve">      公共交通运营补助</t>
  </si>
  <si>
    <t xml:space="preserve">      其他交通运输支出</t>
  </si>
  <si>
    <t xml:space="preserve">  资源勘探工业信息等支出</t>
  </si>
  <si>
    <t xml:space="preserve">    制造业</t>
  </si>
  <si>
    <t xml:space="preserve">      其他制造业支出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</si>
  <si>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</si>
  <si>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</si>
  <si>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</si>
  <si>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</si>
  <si>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</si>
  <si>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</si>
  <si>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商业流通事务</t>
  </si>
  <si>
    <t xml:space="preserve">      食品流通安全补贴</t>
  </si>
  <si>
    <t xml:space="preserve">      其他商业流通事务支出</t>
  </si>
  <si>
    <t xml:space="preserve">    涉外发展服务支出</t>
  </si>
  <si>
    <t xml:space="preserve">      其他涉外发展服务支出</t>
  </si>
  <si>
    <t xml:space="preserve">  金融支出</t>
  </si>
  <si>
    <t xml:space="preserve">    金融发展支出</t>
  </si>
  <si>
    <t xml:space="preserve">      其他金融发展支出</t>
  </si>
  <si>
    <t xml:space="preserve">  自然资源海洋气象等支出</t>
  </si>
  <si>
    <t xml:space="preserve">    自然资源事务</t>
  </si>
  <si>
    <t xml:space="preserve">      自然资源规划及管理</t>
  </si>
  <si>
    <t xml:space="preserve">      自然资源利用与保护</t>
  </si>
  <si>
    <t xml:space="preserve">      自然资源调查与确权登记</t>
  </si>
  <si>
    <t xml:space="preserve">      地质勘查与矿产资源管理</t>
  </si>
  <si>
    <t xml:space="preserve">      地质勘查基金(周转金)支出</t>
  </si>
  <si>
    <t xml:space="preserve">      基础测绘与地理信息监管</t>
  </si>
  <si>
    <t xml:space="preserve">      其他自然资源事务支出</t>
  </si>
  <si>
    <t xml:space="preserve">    气象事务</t>
  </si>
  <si>
    <t xml:space="preserve">      气象事业机构</t>
  </si>
  <si>
    <t xml:space="preserve">      气象服务</t>
  </si>
  <si>
    <t xml:space="preserve">      气象基础设施建设与维修</t>
  </si>
  <si>
    <t xml:space="preserve">  住房保障支出</t>
  </si>
  <si>
    <t xml:space="preserve">    保障性安居工程支出</t>
  </si>
  <si>
    <t xml:space="preserve">      农村危房改造</t>
  </si>
  <si>
    <t xml:space="preserve">      老旧小区改造</t>
  </si>
  <si>
    <t xml:space="preserve">      保障性租赁住房</t>
  </si>
  <si>
    <t xml:space="preserve">      其他保障性安居工程支出</t>
  </si>
  <si>
    <t xml:space="preserve">    住房改革支出</t>
  </si>
  <si>
    <t xml:space="preserve">      住房公积金</t>
  </si>
  <si>
    <t xml:space="preserve">  粮油物资储备支出</t>
  </si>
  <si>
    <t xml:space="preserve">    粮油物资事务</t>
  </si>
  <si>
    <t xml:space="preserve">      粮食财务挂账利息补贴</t>
  </si>
  <si>
    <t xml:space="preserve">      粮食风险基金</t>
  </si>
  <si>
    <t xml:space="preserve">      物资保管保养</t>
  </si>
  <si>
    <t xml:space="preserve">      其他粮油物资事务支出</t>
  </si>
  <si>
    <t xml:space="preserve">  灾害防治及应急管理支出</t>
  </si>
  <si>
    <t xml:space="preserve">    应急管理事务</t>
  </si>
  <si>
    <t xml:space="preserve">      灾害风险防治</t>
  </si>
  <si>
    <t xml:space="preserve">      应急救援</t>
  </si>
  <si>
    <t xml:space="preserve">      应急管理</t>
  </si>
  <si>
    <t xml:space="preserve">      其他应急管理支出</t>
  </si>
  <si>
    <t xml:space="preserve">    消防救援事务</t>
  </si>
  <si>
    <t xml:space="preserve">      消防应急救援</t>
  </si>
  <si>
    <t xml:space="preserve">    地震事务</t>
  </si>
  <si>
    <t xml:space="preserve">      地震监测</t>
  </si>
  <si>
    <t xml:space="preserve">    自然灾害防治</t>
  </si>
  <si>
    <t xml:space="preserve">      地质灾害防治</t>
  </si>
  <si>
    <t xml:space="preserve">    自然灾害救灾及恢复重建支出</t>
  </si>
  <si>
    <t xml:space="preserve">      自然灾害救灾补助</t>
  </si>
  <si>
    <t xml:space="preserve">    其他灾害防治及应急管理支出</t>
  </si>
  <si>
    <t xml:space="preserve">      其他灾害防治及应急管理支出</t>
  </si>
  <si>
    <t>预备费</t>
  </si>
  <si>
    <t xml:space="preserve">  其他支出</t>
  </si>
  <si>
    <t xml:space="preserve">    其他支出</t>
  </si>
  <si>
    <t xml:space="preserve">      其他支出</t>
  </si>
  <si>
    <t>年初预留</t>
  </si>
  <si>
    <t xml:space="preserve">  债务付息支出</t>
  </si>
  <si>
    <t xml:space="preserve">    地方政府一般债务付息支出</t>
  </si>
  <si>
    <t xml:space="preserve">      地方政府一般债券付息支出</t>
  </si>
  <si>
    <t xml:space="preserve">      地方政府向外国政府借款付息支出</t>
  </si>
  <si>
    <t>表1-2-2</t>
  </si>
  <si>
    <r>
      <rPr>
        <sz val="18"/>
        <rFont val="Times New Roman"/>
        <charset val="134"/>
      </rPr>
      <t>2024</t>
    </r>
    <r>
      <rPr>
        <sz val="18"/>
        <rFont val="方正小标宋简体"/>
        <charset val="134"/>
      </rPr>
      <t>年一般公共预算支出经济分类表</t>
    </r>
  </si>
  <si>
    <t>单位:万元</t>
  </si>
  <si>
    <r>
      <rPr>
        <sz val="11"/>
        <rFont val="黑体"/>
        <charset val="134"/>
      </rPr>
      <t>项目</t>
    </r>
  </si>
  <si>
    <r>
      <rPr>
        <sz val="11"/>
        <rFont val="黑体"/>
        <charset val="134"/>
      </rPr>
      <t>总计</t>
    </r>
  </si>
  <si>
    <r>
      <rPr>
        <sz val="11"/>
        <rFont val="黑体"/>
        <charset val="134"/>
      </rPr>
      <t>代码</t>
    </r>
  </si>
  <si>
    <r>
      <rPr>
        <sz val="11"/>
        <rFont val="黑体"/>
        <charset val="134"/>
      </rPr>
      <t>名称</t>
    </r>
  </si>
  <si>
    <r>
      <rPr>
        <sz val="11"/>
        <rFont val="黑体"/>
        <charset val="134"/>
      </rPr>
      <t>机关工资福利支出</t>
    </r>
  </si>
  <si>
    <r>
      <rPr>
        <sz val="11"/>
        <rFont val="黑体"/>
        <charset val="134"/>
      </rPr>
      <t>机关商品和服务支出</t>
    </r>
  </si>
  <si>
    <r>
      <rPr>
        <sz val="11"/>
        <rFont val="黑体"/>
        <charset val="134"/>
      </rPr>
      <t>机关资本性支出（一）</t>
    </r>
  </si>
  <si>
    <r>
      <rPr>
        <sz val="11"/>
        <rFont val="黑体"/>
        <charset val="134"/>
      </rPr>
      <t>机关资本性支出（二）</t>
    </r>
  </si>
  <si>
    <r>
      <rPr>
        <sz val="11"/>
        <rFont val="黑体"/>
        <charset val="134"/>
      </rPr>
      <t>对事业单位经常性补助</t>
    </r>
  </si>
  <si>
    <r>
      <rPr>
        <sz val="11"/>
        <rFont val="黑体"/>
        <charset val="134"/>
      </rPr>
      <t>对事业单位资本性补助</t>
    </r>
  </si>
  <si>
    <r>
      <rPr>
        <sz val="11"/>
        <rFont val="黑体"/>
        <charset val="134"/>
      </rPr>
      <t>对企业补助</t>
    </r>
  </si>
  <si>
    <r>
      <rPr>
        <sz val="11"/>
        <rFont val="黑体"/>
        <charset val="134"/>
      </rPr>
      <t>对企业资本性支出</t>
    </r>
  </si>
  <si>
    <r>
      <rPr>
        <sz val="11"/>
        <rFont val="黑体"/>
        <charset val="134"/>
      </rPr>
      <t>对个人和家庭的补助</t>
    </r>
  </si>
  <si>
    <r>
      <rPr>
        <sz val="11"/>
        <rFont val="黑体"/>
        <charset val="134"/>
      </rPr>
      <t>对社会保障基金补助</t>
    </r>
  </si>
  <si>
    <r>
      <rPr>
        <sz val="11"/>
        <rFont val="黑体"/>
        <charset val="134"/>
      </rPr>
      <t>债务利息及费用支出</t>
    </r>
  </si>
  <si>
    <r>
      <rPr>
        <sz val="11"/>
        <rFont val="黑体"/>
        <charset val="134"/>
      </rPr>
      <t>债务还本支出</t>
    </r>
  </si>
  <si>
    <r>
      <rPr>
        <sz val="11"/>
        <rFont val="黑体"/>
        <charset val="134"/>
      </rPr>
      <t>转移性支出</t>
    </r>
  </si>
  <si>
    <r>
      <rPr>
        <sz val="11"/>
        <rFont val="黑体"/>
        <charset val="134"/>
      </rPr>
      <t>预备费及预留</t>
    </r>
  </si>
  <si>
    <r>
      <rPr>
        <sz val="11"/>
        <rFont val="黑体"/>
        <charset val="134"/>
      </rPr>
      <t>其他支出</t>
    </r>
  </si>
  <si>
    <t>201</t>
  </si>
  <si>
    <r>
      <rPr>
        <sz val="11"/>
        <rFont val="仿宋_GB2312"/>
        <charset val="134"/>
      </rPr>
      <t>一般公共服务支出</t>
    </r>
  </si>
  <si>
    <t>202</t>
  </si>
  <si>
    <r>
      <rPr>
        <sz val="11"/>
        <rFont val="仿宋_GB2312"/>
        <charset val="134"/>
      </rPr>
      <t>外交支出</t>
    </r>
  </si>
  <si>
    <t>203</t>
  </si>
  <si>
    <r>
      <rPr>
        <sz val="11"/>
        <rFont val="仿宋_GB2312"/>
        <charset val="134"/>
      </rPr>
      <t>国防支出</t>
    </r>
  </si>
  <si>
    <t>204</t>
  </si>
  <si>
    <r>
      <rPr>
        <sz val="11"/>
        <rFont val="仿宋_GB2312"/>
        <charset val="134"/>
      </rPr>
      <t>公共安全支出</t>
    </r>
  </si>
  <si>
    <t>205</t>
  </si>
  <si>
    <r>
      <rPr>
        <sz val="11"/>
        <rFont val="仿宋_GB2312"/>
        <charset val="134"/>
      </rPr>
      <t>教育支出</t>
    </r>
  </si>
  <si>
    <t>206</t>
  </si>
  <si>
    <r>
      <rPr>
        <sz val="11"/>
        <rFont val="仿宋_GB2312"/>
        <charset val="134"/>
      </rPr>
      <t>科学技术支出</t>
    </r>
  </si>
  <si>
    <t>207</t>
  </si>
  <si>
    <r>
      <rPr>
        <sz val="11"/>
        <rFont val="仿宋_GB2312"/>
        <charset val="134"/>
      </rPr>
      <t>文化旅游体育与传媒支出</t>
    </r>
  </si>
  <si>
    <t>208</t>
  </si>
  <si>
    <r>
      <rPr>
        <sz val="11"/>
        <rFont val="仿宋_GB2312"/>
        <charset val="134"/>
      </rPr>
      <t>社会保障和就业支出</t>
    </r>
  </si>
  <si>
    <t>210</t>
  </si>
  <si>
    <r>
      <rPr>
        <sz val="11"/>
        <rFont val="仿宋_GB2312"/>
        <charset val="134"/>
      </rPr>
      <t>卫生健康支出</t>
    </r>
  </si>
  <si>
    <t>211</t>
  </si>
  <si>
    <r>
      <rPr>
        <sz val="11"/>
        <rFont val="仿宋_GB2312"/>
        <charset val="134"/>
      </rPr>
      <t>节能环保支出</t>
    </r>
  </si>
  <si>
    <t>212</t>
  </si>
  <si>
    <r>
      <rPr>
        <sz val="11"/>
        <rFont val="仿宋_GB2312"/>
        <charset val="134"/>
      </rPr>
      <t>城乡社区支出</t>
    </r>
  </si>
  <si>
    <t>213</t>
  </si>
  <si>
    <r>
      <rPr>
        <sz val="11"/>
        <rFont val="仿宋_GB2312"/>
        <charset val="134"/>
      </rPr>
      <t>农林水支出</t>
    </r>
  </si>
  <si>
    <t>214</t>
  </si>
  <si>
    <r>
      <rPr>
        <sz val="11"/>
        <rFont val="仿宋_GB2312"/>
        <charset val="134"/>
      </rPr>
      <t>交通运输支出</t>
    </r>
  </si>
  <si>
    <t>215</t>
  </si>
  <si>
    <r>
      <rPr>
        <sz val="11"/>
        <rFont val="仿宋_GB2312"/>
        <charset val="134"/>
      </rPr>
      <t>资源勘探工业信息等支出</t>
    </r>
  </si>
  <si>
    <t>216</t>
  </si>
  <si>
    <r>
      <rPr>
        <sz val="11"/>
        <rFont val="仿宋_GB2312"/>
        <charset val="134"/>
      </rPr>
      <t>商业服务业等支出</t>
    </r>
  </si>
  <si>
    <t>217</t>
  </si>
  <si>
    <r>
      <rPr>
        <sz val="11"/>
        <rFont val="仿宋_GB2312"/>
        <charset val="134"/>
      </rPr>
      <t>金融支出</t>
    </r>
  </si>
  <si>
    <t>219</t>
  </si>
  <si>
    <r>
      <rPr>
        <sz val="11"/>
        <rFont val="仿宋_GB2312"/>
        <charset val="134"/>
      </rPr>
      <t>援助其他地区支出</t>
    </r>
  </si>
  <si>
    <t>220</t>
  </si>
  <si>
    <r>
      <rPr>
        <sz val="11"/>
        <rFont val="仿宋_GB2312"/>
        <charset val="134"/>
      </rPr>
      <t>自然资源海洋气象等支出</t>
    </r>
  </si>
  <si>
    <t>221</t>
  </si>
  <si>
    <r>
      <rPr>
        <sz val="11"/>
        <rFont val="仿宋_GB2312"/>
        <charset val="134"/>
      </rPr>
      <t>住房保障支出</t>
    </r>
  </si>
  <si>
    <t>222</t>
  </si>
  <si>
    <r>
      <rPr>
        <sz val="11"/>
        <rFont val="仿宋_GB2312"/>
        <charset val="134"/>
      </rPr>
      <t>粮油物资储备支出</t>
    </r>
  </si>
  <si>
    <t>224</t>
  </si>
  <si>
    <r>
      <rPr>
        <sz val="11"/>
        <rFont val="仿宋_GB2312"/>
        <charset val="134"/>
      </rPr>
      <t>灾害防治及应急管理支出</t>
    </r>
  </si>
  <si>
    <t>227</t>
  </si>
  <si>
    <r>
      <rPr>
        <sz val="11"/>
        <rFont val="仿宋_GB2312"/>
        <charset val="134"/>
      </rPr>
      <t>预备费</t>
    </r>
  </si>
  <si>
    <t>229</t>
  </si>
  <si>
    <r>
      <rPr>
        <sz val="11"/>
        <rFont val="仿宋_GB2312"/>
        <charset val="134"/>
      </rPr>
      <t>其他支出</t>
    </r>
  </si>
  <si>
    <t>232</t>
  </si>
  <si>
    <r>
      <rPr>
        <sz val="11"/>
        <rFont val="仿宋_GB2312"/>
        <charset val="134"/>
      </rPr>
      <t>债务付息支出</t>
    </r>
  </si>
  <si>
    <t>233</t>
  </si>
  <si>
    <r>
      <rPr>
        <sz val="11"/>
        <rFont val="仿宋_GB2312"/>
        <charset val="134"/>
      </rPr>
      <t>债务发行费用支出</t>
    </r>
  </si>
  <si>
    <t>230</t>
  </si>
  <si>
    <r>
      <rPr>
        <sz val="11"/>
        <rFont val="仿宋_GB2312"/>
        <charset val="134"/>
      </rPr>
      <t>转移性支出</t>
    </r>
  </si>
  <si>
    <t>231</t>
  </si>
  <si>
    <r>
      <rPr>
        <sz val="11"/>
        <rFont val="仿宋_GB2312"/>
        <charset val="134"/>
      </rPr>
      <t>债务还本支出</t>
    </r>
  </si>
  <si>
    <r>
      <rPr>
        <b/>
        <sz val="11"/>
        <rFont val="仿宋_GB2312"/>
        <charset val="134"/>
      </rPr>
      <t>支出总计</t>
    </r>
  </si>
  <si>
    <t>表1-2-3</t>
  </si>
  <si>
    <t>2024年东安县一般公共预算本级支出表（政府经济分类）</t>
  </si>
  <si>
    <t>金额单位：万元</t>
  </si>
  <si>
    <t>科目编码</t>
  </si>
  <si>
    <t>科目名称</t>
  </si>
  <si>
    <t>预算数</t>
  </si>
  <si>
    <t>一般公共预算支出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</si>
  <si>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</si>
  <si>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</si>
  <si>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</si>
  <si>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</si>
  <si>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</si>
  <si>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</si>
  <si>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</si>
  <si>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</si>
  <si>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</si>
  <si>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</si>
  <si>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</si>
  <si>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</si>
  <si>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</si>
  <si>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</si>
  <si>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</si>
  <si>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</si>
  <si>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</si>
  <si>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</si>
  <si>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</si>
  <si>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</si>
  <si>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</si>
  <si>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</si>
  <si>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</si>
  <si>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</si>
  <si>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</si>
  <si>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</si>
  <si>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</si>
  <si>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</si>
  <si>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</si>
  <si>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</si>
  <si>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</si>
  <si>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</si>
  <si>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</si>
  <si>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</si>
  <si>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</si>
  <si>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</si>
  <si>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</si>
  <si>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</si>
  <si>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</si>
  <si>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</si>
  <si>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</si>
  <si>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</si>
  <si>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</si>
  <si>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</si>
  <si>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</si>
  <si>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</si>
  <si>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</si>
  <si>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</si>
  <si>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</si>
  <si>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</si>
  <si>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</si>
  <si>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</si>
  <si>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</si>
  <si>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</si>
  <si>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</si>
  <si>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</si>
  <si>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</si>
  <si>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</si>
  <si>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</si>
  <si>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</si>
  <si>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</si>
  <si>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</si>
  <si>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</si>
  <si>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</si>
  <si>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附表三：2024年东安县人员经费预算情况表</t>
  </si>
  <si>
    <t>预算单位</t>
  </si>
  <si>
    <t>全额在职人数</t>
  </si>
  <si>
    <t>退休人数</t>
  </si>
  <si>
    <t>人员经费合计</t>
  </si>
  <si>
    <t>2023年人员经费</t>
  </si>
  <si>
    <t>事业在职</t>
  </si>
  <si>
    <t>女职工</t>
  </si>
  <si>
    <t>基本工资</t>
  </si>
  <si>
    <t>预留结算工资5%</t>
  </si>
  <si>
    <t>绩效
工资</t>
  </si>
  <si>
    <t>年终奖励性工资（行政人员）</t>
  </si>
  <si>
    <t>绩效奖金（基础部分）</t>
  </si>
  <si>
    <t>绩效奖金（考核部分）</t>
  </si>
  <si>
    <t>妇女
卫生费</t>
  </si>
  <si>
    <t>统一
津补贴</t>
  </si>
  <si>
    <t>特殊岗位津贴</t>
  </si>
  <si>
    <t>干警节假日加班补贴</t>
  </si>
  <si>
    <t>值勤岗位津贴</t>
  </si>
  <si>
    <t>乡镇补贴</t>
  </si>
  <si>
    <t>其他工资补贴</t>
  </si>
  <si>
    <t>养老保险、医保、学校工伤失业保险和住房公积金</t>
  </si>
  <si>
    <t>退休人员生活补贴</t>
  </si>
  <si>
    <t>遗属人数</t>
  </si>
  <si>
    <t>遗属
抚养</t>
  </si>
  <si>
    <t>三保类型</t>
  </si>
  <si>
    <t>保工资（一）</t>
  </si>
  <si>
    <t>保工资（一）（八）</t>
  </si>
  <si>
    <t>保工资（五）</t>
  </si>
  <si>
    <t>保工资（二）</t>
  </si>
  <si>
    <t>保工资（四）</t>
  </si>
  <si>
    <t>非三保</t>
  </si>
  <si>
    <t>保工资</t>
  </si>
  <si>
    <t>保工资（三）</t>
  </si>
  <si>
    <t>保工资（十）</t>
  </si>
  <si>
    <t>保工资（九）</t>
  </si>
  <si>
    <t>保工资（七）</t>
  </si>
  <si>
    <t>总        计</t>
  </si>
  <si>
    <t>1、人大事务</t>
  </si>
  <si>
    <t>东安县人民代表大会常务委员会办公室</t>
  </si>
  <si>
    <t>2、政协事务</t>
  </si>
  <si>
    <t>中国人民政治协商会议湖南省东安县委员会办公室</t>
  </si>
  <si>
    <t>3、政府办公厅(室)及相关机构事务</t>
  </si>
  <si>
    <t>东安县人民政府办公室</t>
  </si>
  <si>
    <t>东安县行政审批服务局</t>
  </si>
  <si>
    <t>湖南东安经济开发区管理委员会</t>
  </si>
  <si>
    <t>东安县白牙市镇人民政府</t>
  </si>
  <si>
    <t>东安县大庙口镇人民政府</t>
  </si>
  <si>
    <t>东安县紫溪市镇人民政府</t>
  </si>
  <si>
    <t>东安县水岭乡人民政府</t>
  </si>
  <si>
    <t>东安县横塘镇人民政府</t>
  </si>
  <si>
    <t>东安县石期市镇人民政府</t>
  </si>
  <si>
    <t>东安县井头圩镇人民政府</t>
  </si>
  <si>
    <t>东安县川岩乡人民政府</t>
  </si>
  <si>
    <t>东安县端桥铺镇人民政府</t>
  </si>
  <si>
    <t>东安县鹿马桥镇人民政府</t>
  </si>
  <si>
    <t>东安县芦洪市镇人民政府</t>
  </si>
  <si>
    <t>东安县新圩江镇人民政府</t>
  </si>
  <si>
    <t>东安县花桥镇人民政府</t>
  </si>
  <si>
    <t>东安县大盛镇人民政府</t>
  </si>
  <si>
    <t>东安县南桥镇人民政府</t>
  </si>
  <si>
    <t>东安县机关事务服务中心</t>
  </si>
  <si>
    <t>4、发展与改革事务</t>
  </si>
  <si>
    <t>东安县发展和改革局</t>
  </si>
  <si>
    <t>5、统计信息事务</t>
  </si>
  <si>
    <t>东安县统计局</t>
  </si>
  <si>
    <t>6、财政事务</t>
  </si>
  <si>
    <t>东安县财政局</t>
  </si>
  <si>
    <t>7、审计事务</t>
  </si>
  <si>
    <t>东安县审计局</t>
  </si>
  <si>
    <t>8、纪检监察事务</t>
  </si>
  <si>
    <t>中国共产党东安县纪律检查委员会</t>
  </si>
  <si>
    <t>中共东安县委巡察工作领导小组办公室</t>
  </si>
  <si>
    <t>9、商贸事务</t>
  </si>
  <si>
    <t>东安县商务局</t>
  </si>
  <si>
    <t>10、民主党派及工商联事务</t>
  </si>
  <si>
    <t>东安县工商业联合会</t>
  </si>
  <si>
    <t>11、档案事务*</t>
  </si>
  <si>
    <t>东安县档案局</t>
  </si>
  <si>
    <t>12、群众团体事务</t>
  </si>
  <si>
    <t>东安县妇女联合会</t>
  </si>
  <si>
    <t>东安县总工会</t>
  </si>
  <si>
    <t>中国共产主义青年团东安县委员会</t>
  </si>
  <si>
    <t>13、党委办公厅（室）及相关机构事务</t>
  </si>
  <si>
    <t>中共共产党东安县委员会办公室</t>
  </si>
  <si>
    <t>14、组织事务</t>
  </si>
  <si>
    <t>中共共产党东安县委员会组织部</t>
  </si>
  <si>
    <t>中共东安县机构编制委员会办公室</t>
  </si>
  <si>
    <t>15、宣传事务</t>
  </si>
  <si>
    <t>中国共产党东安县委员会宣传部</t>
  </si>
  <si>
    <t>16、统战事务</t>
  </si>
  <si>
    <t>东安县归侨侨眷联合会</t>
  </si>
  <si>
    <t>中国共产党东安县委员会统一战线工作部</t>
  </si>
  <si>
    <t>17、其他共产党事务支出</t>
  </si>
  <si>
    <t>中共东安县委政法委</t>
  </si>
  <si>
    <t>中共东安县委党史研究室（东安县地方志编纂室）</t>
  </si>
  <si>
    <t>东安县网格事务中心</t>
  </si>
  <si>
    <t>东安县接待服务中心</t>
  </si>
  <si>
    <t>18、网信事务</t>
  </si>
  <si>
    <t>中共东安县委网络安全和信息化委员会办公室</t>
  </si>
  <si>
    <t>19、市场监督管理事务</t>
  </si>
  <si>
    <t>东安县市场监督管理局</t>
  </si>
  <si>
    <t>东安县食品安全质量监督检测检验中心</t>
  </si>
  <si>
    <t>20、信访事务*</t>
  </si>
  <si>
    <t>东安县信访局</t>
  </si>
  <si>
    <t>二、公共安全支出</t>
  </si>
  <si>
    <t>1、公安</t>
  </si>
  <si>
    <t>东安县公安局</t>
  </si>
  <si>
    <t>东安县公安局交通警察大队</t>
  </si>
  <si>
    <t>2、检查</t>
  </si>
  <si>
    <t>东安县检察院（代编绩效）</t>
  </si>
  <si>
    <t>3、法院</t>
  </si>
  <si>
    <t>东安县人民法院（代编绩效）</t>
  </si>
  <si>
    <t>4、司法</t>
  </si>
  <si>
    <t>东安县司法局</t>
  </si>
  <si>
    <t>湖南省东安县公证处</t>
  </si>
  <si>
    <t>三、教育支出</t>
  </si>
  <si>
    <t>1、教育管理事务</t>
  </si>
  <si>
    <t>东安县教育局</t>
  </si>
  <si>
    <t>2、普通教育</t>
  </si>
  <si>
    <t>（小计）学前教育</t>
  </si>
  <si>
    <t>东安县机关幼儿园</t>
  </si>
  <si>
    <t>东安县舜德幼儿园</t>
  </si>
  <si>
    <t>东安县紫溪市镇中心幼儿园</t>
  </si>
  <si>
    <t>东安县大庙口镇中心幼儿园</t>
  </si>
  <si>
    <t>东安县芦洪市镇中心幼儿园</t>
  </si>
  <si>
    <t>东安县石期市镇中心幼儿园</t>
  </si>
  <si>
    <t>东安县端桥铺镇中心幼儿园</t>
  </si>
  <si>
    <t>东安县川岩乡中心幼儿园</t>
  </si>
  <si>
    <t>东安县水岭乡中心幼儿园</t>
  </si>
  <si>
    <t>东安县三小新蕾试验幼儿园</t>
  </si>
  <si>
    <t>东安县城西幼儿园</t>
  </si>
  <si>
    <t>东安县白牙市镇明德幼儿园</t>
  </si>
  <si>
    <t>（小计）小学教育</t>
  </si>
  <si>
    <t>东安县川岩乡中心小学</t>
  </si>
  <si>
    <t>东安县大庙口镇大庙口中心小学</t>
  </si>
  <si>
    <t>东安县大庙口镇紫云中心小学</t>
  </si>
  <si>
    <t>东安县大庙口镇白沙中心小学</t>
  </si>
  <si>
    <t>东安县紫溪市镇紫溪市中心小学</t>
  </si>
  <si>
    <t>东安县紫溪市镇渌埠头中心小学</t>
  </si>
  <si>
    <t>东安县白牙市镇第一小学</t>
  </si>
  <si>
    <t>东安县一小实验学校</t>
  </si>
  <si>
    <t>东安县白牙市镇第二小学</t>
  </si>
  <si>
    <t>东安县白牙市镇第三小学</t>
  </si>
  <si>
    <t>东安县舜德学校</t>
  </si>
  <si>
    <t>高峰中心小学</t>
  </si>
  <si>
    <t>东安县横塘镇狮子铺中心小学</t>
  </si>
  <si>
    <t>东安县石期市镇石期市中心小学</t>
  </si>
  <si>
    <t>东安县石期市镇台凡市中心小学</t>
  </si>
  <si>
    <t>东安县大江口中心小学</t>
  </si>
  <si>
    <t>东安县大江口乡荷池中心小学</t>
  </si>
  <si>
    <t>东安县井头圩镇井头圩中心小学</t>
  </si>
  <si>
    <t>东安县井头圩镇山口铺中心小学</t>
  </si>
  <si>
    <t>东安县端桥铺镇端桥铺中心小学</t>
  </si>
  <si>
    <t>东安县端桥铺镇竹木町中心小学</t>
  </si>
  <si>
    <t>东安县鹿马桥镇鹿马桥中心小学</t>
  </si>
  <si>
    <t>东安县黄泥洞乡中心小学</t>
  </si>
  <si>
    <t>东安县芦洪市镇芦洪市中心小学</t>
  </si>
  <si>
    <t>东安县芦洪市镇西江桥中心小学</t>
  </si>
  <si>
    <t>东安县新圩江镇新圩中心小学</t>
  </si>
  <si>
    <t>东安县新圩江镇中田中心小学</t>
  </si>
  <si>
    <t>东安县大盛镇大盛中心小学</t>
  </si>
  <si>
    <t>东安县南桥镇南镇中心小学</t>
  </si>
  <si>
    <t>东安县南桥镇大水中心小学</t>
  </si>
  <si>
    <t>（小计）初中教育</t>
  </si>
  <si>
    <t>东安县第三中学</t>
  </si>
  <si>
    <t>东安县第五中学</t>
  </si>
  <si>
    <t>东安县大庙口镇大庙口中学</t>
  </si>
  <si>
    <t>东安县大庙口镇白沙中学</t>
  </si>
  <si>
    <t>东安县紫溪市镇塘复中学</t>
  </si>
  <si>
    <t>东安县水岭乡中学</t>
  </si>
  <si>
    <t>东安县应阳中学</t>
  </si>
  <si>
    <t>东安县白牙市镇崇德学校</t>
  </si>
  <si>
    <t>东安县白牙市镇树德中学</t>
  </si>
  <si>
    <t>东安县横塘镇横塘学校</t>
  </si>
  <si>
    <t>东安县横塘镇高峰中学</t>
  </si>
  <si>
    <t>东安县横塘镇狮子铺中学</t>
  </si>
  <si>
    <t>东安县大江口乡大江口中学</t>
  </si>
  <si>
    <t>东安县井头圩镇井头圩中学</t>
  </si>
  <si>
    <t>东安县井头圩镇山口铺中学</t>
  </si>
  <si>
    <t>东安县井头镇凡龙圩中学</t>
  </si>
  <si>
    <t>东安县端桥铺镇端桥铺中学</t>
  </si>
  <si>
    <t>东安县端桥铺镇竹木町中学</t>
  </si>
  <si>
    <t>东安县鹿马桥镇鹿马桥中学</t>
  </si>
  <si>
    <t>芦洪市中学</t>
  </si>
  <si>
    <t>伍家桥学校</t>
  </si>
  <si>
    <t>东安县新圩江镇新圩中学</t>
  </si>
  <si>
    <t>花桥学校</t>
  </si>
  <si>
    <t>东安县大盛镇大盛中学</t>
  </si>
  <si>
    <t>东安县大盛镇易江中学</t>
  </si>
  <si>
    <t>东安县南桥镇南镇中学</t>
  </si>
  <si>
    <t>东安县黄泥洞林场学校</t>
  </si>
  <si>
    <t>东安县白牙市镇明德学校</t>
  </si>
  <si>
    <t>东安县白牙市镇启德学校</t>
  </si>
  <si>
    <t>东安县白牙市镇澄江中学</t>
  </si>
  <si>
    <t>（小计）高中教育</t>
  </si>
  <si>
    <t>湖南省东安县耀祥中学</t>
  </si>
  <si>
    <t>湖南省东安县第一中学</t>
  </si>
  <si>
    <t>*天成学校（学校财务管理中心）</t>
  </si>
  <si>
    <t>3、职业教育</t>
  </si>
  <si>
    <t>湖南省东安县职业中专学校</t>
  </si>
  <si>
    <t>4、特殊教育</t>
  </si>
  <si>
    <t>东安县特殊教育学校</t>
  </si>
  <si>
    <t>5、进修及培训</t>
  </si>
  <si>
    <t>湖南省东安县教师进修学校</t>
  </si>
  <si>
    <t>中国共产党东安县委员会党校</t>
  </si>
  <si>
    <t>四、科学技术支出</t>
  </si>
  <si>
    <t>1、科学技术管理事务</t>
  </si>
  <si>
    <t>东安县科技和工业信息化局</t>
  </si>
  <si>
    <t>2、科学技术普及</t>
  </si>
  <si>
    <t>东安县科学技术协会</t>
  </si>
  <si>
    <t>五、文化旅游体育与传媒支出</t>
  </si>
  <si>
    <t>1、文化和旅游</t>
  </si>
  <si>
    <t>东安县文化旅游广电体育局</t>
  </si>
  <si>
    <t>东安县文化市场综合执法大队</t>
  </si>
  <si>
    <t>东安县文学艺术界联合会</t>
  </si>
  <si>
    <t>东安县旅游发展服务中心</t>
  </si>
  <si>
    <t>2、体育</t>
  </si>
  <si>
    <t>东安县全民健身服务中心</t>
  </si>
  <si>
    <t>3、新闻出版电影</t>
  </si>
  <si>
    <t>东安县电影服务站</t>
  </si>
  <si>
    <t>4、广播电视</t>
  </si>
  <si>
    <t>东安县融媒体中心</t>
  </si>
  <si>
    <t>六、社会保障和就业支出</t>
  </si>
  <si>
    <t>1、人力资源和社会保障管理事务</t>
  </si>
  <si>
    <t>东安县人力资源和社会保障局</t>
  </si>
  <si>
    <t>东安县就业服务中心</t>
  </si>
  <si>
    <t>东安县工伤保险服务中心</t>
  </si>
  <si>
    <t>东安县社会保险服务中心</t>
  </si>
  <si>
    <t>2、民政管理事务</t>
  </si>
  <si>
    <t>东安县民政局</t>
  </si>
  <si>
    <t>3、行政事业单位养老支出*</t>
  </si>
  <si>
    <t>机关事业单位基本养老保险缴费支出*</t>
  </si>
  <si>
    <t>机关事业单位职业年金缴费支出*</t>
  </si>
  <si>
    <t>4、残疾人事业</t>
  </si>
  <si>
    <t>东安县残疾人联合会</t>
  </si>
  <si>
    <t>5、退役军人管理事务</t>
  </si>
  <si>
    <t>东安县退役军人事务局</t>
  </si>
  <si>
    <t>6、其他社会保障和就业支出*</t>
  </si>
  <si>
    <t>学校工伤和失业保险缴费*</t>
  </si>
  <si>
    <t>七、卫生健康支出</t>
  </si>
  <si>
    <t>1、卫生健康管理事务</t>
  </si>
  <si>
    <t>东安县卫生健康局本级</t>
  </si>
  <si>
    <t>2、基层医疗卫生机构*</t>
  </si>
  <si>
    <t>东安县大庙口镇卫生院</t>
  </si>
  <si>
    <t>东安县紫溪市镇卫生院</t>
  </si>
  <si>
    <t>东安县白牙市镇卫生院</t>
  </si>
  <si>
    <t>东安县石期市镇卫生院</t>
  </si>
  <si>
    <t>东安县井头圩镇卫生院</t>
  </si>
  <si>
    <t>东安县鹿马桥镇卫生院</t>
  </si>
  <si>
    <t>东安县花桥镇卫生院</t>
  </si>
  <si>
    <t>东安县水岭乡卫生院</t>
  </si>
  <si>
    <t>东安县白牙市镇卫生院城东分院</t>
  </si>
  <si>
    <t>东安县白牙市镇卫生院茶源分院</t>
  </si>
  <si>
    <t>东安县大江口乡卫生院</t>
  </si>
  <si>
    <t>东安县横塘镇卫生院</t>
  </si>
  <si>
    <t>东安县川岩乡卫生院</t>
  </si>
  <si>
    <t>东安县端桥铺镇卫生院</t>
  </si>
  <si>
    <t>东安县芦洪市镇卫生院</t>
  </si>
  <si>
    <t>东安县新圩江镇卫生院</t>
  </si>
  <si>
    <t>大盛镇卫生院</t>
  </si>
  <si>
    <t>东安县南桥镇卫生院</t>
  </si>
  <si>
    <t>3、公共卫生</t>
  </si>
  <si>
    <t>东安县疾病预防控制中心</t>
  </si>
  <si>
    <t>东安县卫生计生综合监督执法局</t>
  </si>
  <si>
    <t>东安县妇幼保健计划生育服务中心</t>
  </si>
  <si>
    <t>4、计划生育事务</t>
  </si>
  <si>
    <t>东安县计划生育协会</t>
  </si>
  <si>
    <t>5、行政事业单位医疗*</t>
  </si>
  <si>
    <t>行政单位医疗*（医保缴费）</t>
  </si>
  <si>
    <t>事业单位医疗*（医保缴费）</t>
  </si>
  <si>
    <t>6、医疗保障管理事务</t>
  </si>
  <si>
    <t>东安县医疗保障局</t>
  </si>
  <si>
    <t>八、节能环保支出</t>
  </si>
  <si>
    <t>1、环境保护管理事务</t>
  </si>
  <si>
    <t>永州市生态环境局东安分局*</t>
  </si>
  <si>
    <t>2、自然生态保护</t>
  </si>
  <si>
    <t>东安紫水国家湿地公园管理局</t>
  </si>
  <si>
    <t>东安舜皇山国家森林公园管理局</t>
  </si>
  <si>
    <t>湖南省东安县黄泥洞国有林场</t>
  </si>
  <si>
    <t>九、城乡社区支出</t>
  </si>
  <si>
    <t>1、城乡社区管理事务</t>
  </si>
  <si>
    <t>东安县住房和城乡建设局</t>
  </si>
  <si>
    <t>东安县城市管理和综合执法局</t>
  </si>
  <si>
    <t>东安县城市管理综合行政执法大队</t>
  </si>
  <si>
    <t>东安县建筑工程质量监督站</t>
  </si>
  <si>
    <t>东安县城市基础设施建设投融资中心</t>
  </si>
  <si>
    <t>东安县住房保障服务中心*</t>
  </si>
  <si>
    <t>2、城乡社区公共设施</t>
  </si>
  <si>
    <t>东安县路灯管理所</t>
  </si>
  <si>
    <t>3、城乡社区环境卫生</t>
  </si>
  <si>
    <t>东安县城市环境卫生和园林绿化服务中心</t>
  </si>
  <si>
    <t>十、农林水支出</t>
  </si>
  <si>
    <t>1、农业</t>
  </si>
  <si>
    <t>东安县农业农村局（含种子技术推广站）</t>
  </si>
  <si>
    <t>东安县农村经营服务站</t>
  </si>
  <si>
    <t>东安县乡村振兴局</t>
  </si>
  <si>
    <t>东安县畜牧水产事务中心</t>
  </si>
  <si>
    <t>东安县动物卫生监督所</t>
  </si>
  <si>
    <t>东安县农机事务中心</t>
  </si>
  <si>
    <t>东安县烤烟事务中心</t>
  </si>
  <si>
    <t>2、林业和草原</t>
  </si>
  <si>
    <t>东安县林业局</t>
  </si>
  <si>
    <t>3、水利</t>
  </si>
  <si>
    <t>东安县水利局</t>
  </si>
  <si>
    <t>东安县水利和库区移民事务中心</t>
  </si>
  <si>
    <t>十一、交通运输支出</t>
  </si>
  <si>
    <t>1、公路水路运输</t>
  </si>
  <si>
    <t>东安县交通运输局</t>
  </si>
  <si>
    <t>东安县交通运输综合行政执法大队</t>
  </si>
  <si>
    <t>东安县公路建设养护中心</t>
  </si>
  <si>
    <t>东安县城市公共客运管理办公室</t>
  </si>
  <si>
    <t>东安县道路运输服务中心</t>
  </si>
  <si>
    <t>十二、商业服务业等支出</t>
  </si>
  <si>
    <t>1、商业流通事务</t>
  </si>
  <si>
    <t>东安县商业事务管理办公室</t>
  </si>
  <si>
    <t>东安县供销合作社</t>
  </si>
  <si>
    <t>十三、自然资源海洋气象等支出</t>
  </si>
  <si>
    <t>1、 自然资源事务</t>
  </si>
  <si>
    <t>东安县自然资源局</t>
  </si>
  <si>
    <t>东安县规划执法大队</t>
  </si>
  <si>
    <t>城乡规划服务中心</t>
  </si>
  <si>
    <t>2、气象事务</t>
  </si>
  <si>
    <t>东安县气象局（防震减灾预警中心）</t>
  </si>
  <si>
    <t>十四、住房保障支出</t>
  </si>
  <si>
    <t>1、住房改革支出</t>
  </si>
  <si>
    <t>机关事业单位住房公积金缴费支出*</t>
  </si>
  <si>
    <t>十五、粮油物资储备支出</t>
  </si>
  <si>
    <t>1、粮油物资事物</t>
  </si>
  <si>
    <t>东安县物资事务管理办公室</t>
  </si>
  <si>
    <t>十六、灾害防治与应急管理支出</t>
  </si>
  <si>
    <t>1、应急管理事务</t>
  </si>
  <si>
    <t>东安县应急管理局</t>
  </si>
  <si>
    <t>十七、其他支出</t>
  </si>
  <si>
    <t>1、其他支出</t>
  </si>
  <si>
    <t>预留其他支出</t>
  </si>
  <si>
    <t>附表四：2024年东安县一般商品和服务支出预算情况表</t>
  </si>
  <si>
    <t>批准编制人数</t>
  </si>
  <si>
    <t>一般商品和服务支出小计</t>
  </si>
  <si>
    <t>2023年一般商品和服务支出</t>
  </si>
  <si>
    <t>工费经费代扣</t>
  </si>
  <si>
    <t>办公经费</t>
  </si>
  <si>
    <t>公车补贴</t>
  </si>
  <si>
    <t>工会经费</t>
  </si>
  <si>
    <t>福利费</t>
  </si>
  <si>
    <t>标准（万元/人）</t>
  </si>
  <si>
    <t>2023年经费</t>
  </si>
  <si>
    <t>2024年</t>
  </si>
  <si>
    <t>办公经费比2023年</t>
  </si>
  <si>
    <t>备注</t>
  </si>
  <si>
    <r>
      <rPr>
        <b/>
        <sz val="11"/>
        <rFont val="宋体"/>
        <charset val="134"/>
      </rPr>
      <t>一、一般公共服务支出</t>
    </r>
  </si>
  <si>
    <r>
      <rPr>
        <b/>
        <sz val="11"/>
        <rFont val="Times New Roman"/>
        <charset val="134"/>
      </rPr>
      <t>1</t>
    </r>
    <r>
      <rPr>
        <b/>
        <sz val="11"/>
        <rFont val="宋体"/>
        <charset val="134"/>
      </rPr>
      <t>、人大事务</t>
    </r>
  </si>
  <si>
    <r>
      <rPr>
        <b/>
        <sz val="11"/>
        <rFont val="Times New Roman"/>
        <charset val="134"/>
      </rPr>
      <t>2</t>
    </r>
    <r>
      <rPr>
        <b/>
        <sz val="11"/>
        <rFont val="宋体"/>
        <charset val="134"/>
      </rPr>
      <t>、政协事务</t>
    </r>
  </si>
  <si>
    <r>
      <rPr>
        <b/>
        <sz val="11"/>
        <rFont val="Times New Roman"/>
        <charset val="134"/>
      </rPr>
      <t>3</t>
    </r>
    <r>
      <rPr>
        <b/>
        <sz val="11"/>
        <rFont val="宋体"/>
        <charset val="134"/>
      </rPr>
      <t>、政府办公厅</t>
    </r>
    <r>
      <rPr>
        <b/>
        <sz val="11"/>
        <rFont val="Times New Roman"/>
        <charset val="134"/>
      </rPr>
      <t>(</t>
    </r>
    <r>
      <rPr>
        <b/>
        <sz val="11"/>
        <rFont val="宋体"/>
        <charset val="134"/>
      </rPr>
      <t>室</t>
    </r>
    <r>
      <rPr>
        <b/>
        <sz val="11"/>
        <rFont val="Times New Roman"/>
        <charset val="134"/>
      </rPr>
      <t>)</t>
    </r>
    <r>
      <rPr>
        <b/>
        <sz val="11"/>
        <rFont val="宋体"/>
        <charset val="134"/>
      </rPr>
      <t>及相关机构事务</t>
    </r>
  </si>
  <si>
    <r>
      <rPr>
        <sz val="10"/>
        <rFont val="等线"/>
        <charset val="134"/>
      </rPr>
      <t>固定</t>
    </r>
    <r>
      <rPr>
        <sz val="10"/>
        <rFont val="Times New Roman"/>
        <charset val="134"/>
      </rPr>
      <t>15</t>
    </r>
    <r>
      <rPr>
        <sz val="10"/>
        <rFont val="等线"/>
        <charset val="134"/>
      </rPr>
      <t>万</t>
    </r>
  </si>
  <si>
    <r>
      <rPr>
        <b/>
        <sz val="11"/>
        <rFont val="Times New Roman"/>
        <charset val="134"/>
      </rPr>
      <t>4</t>
    </r>
    <r>
      <rPr>
        <b/>
        <sz val="11"/>
        <rFont val="宋体"/>
        <charset val="134"/>
      </rPr>
      <t>、发展与改革事务</t>
    </r>
  </si>
  <si>
    <r>
      <rPr>
        <b/>
        <sz val="11"/>
        <rFont val="Times New Roman"/>
        <charset val="134"/>
      </rPr>
      <t>5</t>
    </r>
    <r>
      <rPr>
        <b/>
        <sz val="11"/>
        <rFont val="宋体"/>
        <charset val="134"/>
      </rPr>
      <t>、统计信息事务</t>
    </r>
  </si>
  <si>
    <r>
      <rPr>
        <b/>
        <sz val="11"/>
        <rFont val="Times New Roman"/>
        <charset val="134"/>
      </rPr>
      <t>6</t>
    </r>
    <r>
      <rPr>
        <b/>
        <sz val="11"/>
        <rFont val="宋体"/>
        <charset val="134"/>
      </rPr>
      <t>、财政事务</t>
    </r>
  </si>
  <si>
    <r>
      <rPr>
        <b/>
        <sz val="11"/>
        <rFont val="Times New Roman"/>
        <charset val="134"/>
      </rPr>
      <t>7</t>
    </r>
    <r>
      <rPr>
        <b/>
        <sz val="11"/>
        <rFont val="宋体"/>
        <charset val="134"/>
      </rPr>
      <t>、审计事务</t>
    </r>
  </si>
  <si>
    <r>
      <rPr>
        <b/>
        <sz val="11"/>
        <rFont val="Times New Roman"/>
        <charset val="134"/>
      </rPr>
      <t>8</t>
    </r>
    <r>
      <rPr>
        <b/>
        <sz val="11"/>
        <rFont val="宋体"/>
        <charset val="134"/>
      </rPr>
      <t>、纪检监察事务</t>
    </r>
  </si>
  <si>
    <r>
      <rPr>
        <b/>
        <sz val="11"/>
        <rFont val="Times New Roman"/>
        <charset val="134"/>
      </rPr>
      <t>9</t>
    </r>
    <r>
      <rPr>
        <b/>
        <sz val="11"/>
        <rFont val="宋体"/>
        <charset val="134"/>
      </rPr>
      <t>、商贸事务</t>
    </r>
  </si>
  <si>
    <r>
      <rPr>
        <b/>
        <sz val="11"/>
        <rFont val="Times New Roman"/>
        <charset val="134"/>
      </rPr>
      <t>10</t>
    </r>
    <r>
      <rPr>
        <b/>
        <sz val="11"/>
        <rFont val="宋体"/>
        <charset val="134"/>
      </rPr>
      <t>、民主党派及工商联事务</t>
    </r>
  </si>
  <si>
    <r>
      <rPr>
        <b/>
        <sz val="11"/>
        <rFont val="Times New Roman"/>
        <charset val="134"/>
      </rPr>
      <t>11</t>
    </r>
    <r>
      <rPr>
        <b/>
        <sz val="11"/>
        <rFont val="宋体"/>
        <charset val="134"/>
      </rPr>
      <t>、档案事务*</t>
    </r>
  </si>
  <si>
    <r>
      <rPr>
        <b/>
        <sz val="11"/>
        <rFont val="Times New Roman"/>
        <charset val="134"/>
      </rPr>
      <t>12</t>
    </r>
    <r>
      <rPr>
        <b/>
        <sz val="11"/>
        <rFont val="宋体"/>
        <charset val="134"/>
      </rPr>
      <t>、群众团体事务</t>
    </r>
  </si>
  <si>
    <r>
      <rPr>
        <b/>
        <sz val="11"/>
        <rFont val="Times New Roman"/>
        <charset val="134"/>
      </rPr>
      <t>13</t>
    </r>
    <r>
      <rPr>
        <b/>
        <sz val="11"/>
        <rFont val="宋体"/>
        <charset val="134"/>
      </rPr>
      <t>、党委办公厅（室）及相关机构事务</t>
    </r>
  </si>
  <si>
    <r>
      <rPr>
        <b/>
        <sz val="11"/>
        <rFont val="Times New Roman"/>
        <charset val="134"/>
      </rPr>
      <t>14</t>
    </r>
    <r>
      <rPr>
        <b/>
        <sz val="11"/>
        <rFont val="宋体"/>
        <charset val="134"/>
      </rPr>
      <t>、组织事务</t>
    </r>
  </si>
  <si>
    <r>
      <rPr>
        <b/>
        <sz val="11"/>
        <rFont val="Times New Roman"/>
        <charset val="134"/>
      </rPr>
      <t>15</t>
    </r>
    <r>
      <rPr>
        <b/>
        <sz val="11"/>
        <rFont val="宋体"/>
        <charset val="134"/>
      </rPr>
      <t>、宣传事务</t>
    </r>
  </si>
  <si>
    <r>
      <rPr>
        <b/>
        <sz val="11"/>
        <rFont val="Times New Roman"/>
        <charset val="134"/>
      </rPr>
      <t>16</t>
    </r>
    <r>
      <rPr>
        <b/>
        <sz val="11"/>
        <rFont val="宋体"/>
        <charset val="134"/>
      </rPr>
      <t>、统战事务</t>
    </r>
  </si>
  <si>
    <r>
      <rPr>
        <b/>
        <sz val="11"/>
        <rFont val="Times New Roman"/>
        <charset val="134"/>
      </rPr>
      <t>17</t>
    </r>
    <r>
      <rPr>
        <b/>
        <sz val="11"/>
        <rFont val="宋体"/>
        <charset val="134"/>
      </rPr>
      <t>、其他共产党事务支出</t>
    </r>
  </si>
  <si>
    <r>
      <rPr>
        <b/>
        <sz val="11"/>
        <rFont val="Times New Roman"/>
        <charset val="134"/>
      </rPr>
      <t>18</t>
    </r>
    <r>
      <rPr>
        <b/>
        <sz val="11"/>
        <rFont val="宋体"/>
        <charset val="134"/>
      </rPr>
      <t>、网信事务</t>
    </r>
  </si>
  <si>
    <r>
      <rPr>
        <b/>
        <sz val="11"/>
        <rFont val="Times New Roman"/>
        <charset val="134"/>
      </rPr>
      <t>19</t>
    </r>
    <r>
      <rPr>
        <b/>
        <sz val="11"/>
        <rFont val="宋体"/>
        <charset val="134"/>
      </rPr>
      <t>、市场监督管理事务</t>
    </r>
  </si>
  <si>
    <r>
      <rPr>
        <b/>
        <sz val="11"/>
        <rFont val="Times New Roman"/>
        <charset val="134"/>
      </rPr>
      <t>20</t>
    </r>
    <r>
      <rPr>
        <b/>
        <sz val="11"/>
        <rFont val="宋体"/>
        <charset val="134"/>
      </rPr>
      <t>、信访事务</t>
    </r>
    <r>
      <rPr>
        <b/>
        <sz val="11"/>
        <rFont val="Times New Roman"/>
        <charset val="134"/>
      </rPr>
      <t>*</t>
    </r>
  </si>
  <si>
    <r>
      <rPr>
        <b/>
        <sz val="11"/>
        <rFont val="宋体"/>
        <charset val="134"/>
      </rPr>
      <t>二、公共安全支出</t>
    </r>
  </si>
  <si>
    <r>
      <rPr>
        <b/>
        <sz val="11"/>
        <rFont val="Times New Roman"/>
        <charset val="134"/>
      </rPr>
      <t>1</t>
    </r>
    <r>
      <rPr>
        <b/>
        <sz val="11"/>
        <rFont val="宋体"/>
        <charset val="134"/>
      </rPr>
      <t>、公安</t>
    </r>
  </si>
  <si>
    <r>
      <rPr>
        <b/>
        <sz val="11"/>
        <rFont val="Times New Roman"/>
        <charset val="134"/>
      </rPr>
      <t>2</t>
    </r>
    <r>
      <rPr>
        <b/>
        <sz val="11"/>
        <rFont val="宋体"/>
        <charset val="134"/>
      </rPr>
      <t>、司法</t>
    </r>
  </si>
  <si>
    <r>
      <rPr>
        <b/>
        <sz val="11"/>
        <rFont val="宋体"/>
        <charset val="134"/>
      </rPr>
      <t>三、教育支出</t>
    </r>
  </si>
  <si>
    <r>
      <rPr>
        <b/>
        <sz val="11"/>
        <rFont val="Times New Roman"/>
        <charset val="134"/>
      </rPr>
      <t>1</t>
    </r>
    <r>
      <rPr>
        <b/>
        <sz val="11"/>
        <rFont val="宋体"/>
        <charset val="134"/>
      </rPr>
      <t>、教育管理事务</t>
    </r>
  </si>
  <si>
    <r>
      <rPr>
        <b/>
        <sz val="11"/>
        <rFont val="Times New Roman"/>
        <charset val="134"/>
      </rPr>
      <t>2</t>
    </r>
    <r>
      <rPr>
        <b/>
        <sz val="11"/>
        <rFont val="宋体"/>
        <charset val="134"/>
      </rPr>
      <t>、普通教育</t>
    </r>
  </si>
  <si>
    <r>
      <rPr>
        <b/>
        <sz val="11"/>
        <rFont val="Times New Roman"/>
        <charset val="134"/>
      </rPr>
      <t>3</t>
    </r>
    <r>
      <rPr>
        <b/>
        <sz val="11"/>
        <rFont val="宋体"/>
        <charset val="134"/>
      </rPr>
      <t>、职业教育</t>
    </r>
  </si>
  <si>
    <r>
      <rPr>
        <b/>
        <sz val="11"/>
        <rFont val="Times New Roman"/>
        <charset val="134"/>
      </rPr>
      <t>4</t>
    </r>
    <r>
      <rPr>
        <b/>
        <sz val="11"/>
        <rFont val="宋体"/>
        <charset val="134"/>
      </rPr>
      <t>、特殊教育</t>
    </r>
  </si>
  <si>
    <r>
      <rPr>
        <b/>
        <sz val="11"/>
        <rFont val="Times New Roman"/>
        <charset val="134"/>
      </rPr>
      <t>5</t>
    </r>
    <r>
      <rPr>
        <b/>
        <sz val="11"/>
        <rFont val="宋体"/>
        <charset val="134"/>
      </rPr>
      <t>、进修及培训</t>
    </r>
  </si>
  <si>
    <r>
      <rPr>
        <b/>
        <sz val="11"/>
        <rFont val="宋体"/>
        <charset val="134"/>
      </rPr>
      <t>四、科学技术支出</t>
    </r>
  </si>
  <si>
    <r>
      <rPr>
        <b/>
        <sz val="11"/>
        <rFont val="Times New Roman"/>
        <charset val="134"/>
      </rPr>
      <t>1</t>
    </r>
    <r>
      <rPr>
        <b/>
        <sz val="11"/>
        <rFont val="宋体"/>
        <charset val="134"/>
      </rPr>
      <t>、科学技术管理事务</t>
    </r>
  </si>
  <si>
    <r>
      <rPr>
        <b/>
        <sz val="11"/>
        <rFont val="Times New Roman"/>
        <charset val="134"/>
      </rPr>
      <t>2</t>
    </r>
    <r>
      <rPr>
        <b/>
        <sz val="11"/>
        <rFont val="宋体"/>
        <charset val="134"/>
      </rPr>
      <t>、科学技术普及</t>
    </r>
  </si>
  <si>
    <r>
      <rPr>
        <b/>
        <sz val="11"/>
        <rFont val="宋体"/>
        <charset val="134"/>
      </rPr>
      <t>五、文化旅游体育与传媒支出</t>
    </r>
  </si>
  <si>
    <r>
      <rPr>
        <b/>
        <sz val="11"/>
        <rFont val="Times New Roman"/>
        <charset val="134"/>
      </rPr>
      <t>1</t>
    </r>
    <r>
      <rPr>
        <b/>
        <sz val="11"/>
        <rFont val="宋体"/>
        <charset val="134"/>
      </rPr>
      <t>、文化和旅游</t>
    </r>
  </si>
  <si>
    <r>
      <rPr>
        <b/>
        <sz val="11"/>
        <rFont val="Times New Roman"/>
        <charset val="134"/>
      </rPr>
      <t>2</t>
    </r>
    <r>
      <rPr>
        <b/>
        <sz val="11"/>
        <rFont val="宋体"/>
        <charset val="134"/>
      </rPr>
      <t>、体育</t>
    </r>
  </si>
  <si>
    <r>
      <rPr>
        <b/>
        <sz val="11"/>
        <rFont val="Times New Roman"/>
        <charset val="134"/>
      </rPr>
      <t>3</t>
    </r>
    <r>
      <rPr>
        <b/>
        <sz val="11"/>
        <rFont val="宋体"/>
        <charset val="134"/>
      </rPr>
      <t>、新闻出版电影</t>
    </r>
  </si>
  <si>
    <r>
      <rPr>
        <b/>
        <sz val="11"/>
        <rFont val="Times New Roman"/>
        <charset val="134"/>
      </rPr>
      <t>4</t>
    </r>
    <r>
      <rPr>
        <b/>
        <sz val="11"/>
        <rFont val="宋体"/>
        <charset val="134"/>
      </rPr>
      <t>、广播电视</t>
    </r>
  </si>
  <si>
    <r>
      <rPr>
        <b/>
        <sz val="11"/>
        <rFont val="宋体"/>
        <charset val="134"/>
      </rPr>
      <t>六、社会保障和就业支出</t>
    </r>
  </si>
  <si>
    <r>
      <rPr>
        <b/>
        <sz val="11"/>
        <rFont val="Times New Roman"/>
        <charset val="134"/>
      </rPr>
      <t>1</t>
    </r>
    <r>
      <rPr>
        <b/>
        <sz val="11"/>
        <rFont val="宋体"/>
        <charset val="134"/>
      </rPr>
      <t>、人力资源和社会保障管理事务</t>
    </r>
  </si>
  <si>
    <r>
      <rPr>
        <b/>
        <sz val="11"/>
        <rFont val="Times New Roman"/>
        <charset val="134"/>
      </rPr>
      <t>2</t>
    </r>
    <r>
      <rPr>
        <b/>
        <sz val="11"/>
        <rFont val="宋体"/>
        <charset val="134"/>
      </rPr>
      <t>、民政管理事务</t>
    </r>
  </si>
  <si>
    <r>
      <rPr>
        <b/>
        <sz val="11"/>
        <rFont val="Times New Roman"/>
        <charset val="134"/>
      </rPr>
      <t>3</t>
    </r>
    <r>
      <rPr>
        <b/>
        <sz val="11"/>
        <rFont val="宋体"/>
        <charset val="134"/>
      </rPr>
      <t>、残疾人事业</t>
    </r>
  </si>
  <si>
    <r>
      <rPr>
        <b/>
        <sz val="11"/>
        <rFont val="Times New Roman"/>
        <charset val="134"/>
      </rPr>
      <t>4</t>
    </r>
    <r>
      <rPr>
        <b/>
        <sz val="11"/>
        <rFont val="宋体"/>
        <charset val="134"/>
      </rPr>
      <t>、退役军人管理事务</t>
    </r>
  </si>
  <si>
    <r>
      <rPr>
        <b/>
        <sz val="11"/>
        <rFont val="宋体"/>
        <charset val="134"/>
      </rPr>
      <t>七、卫生健康支出</t>
    </r>
  </si>
  <si>
    <r>
      <rPr>
        <b/>
        <sz val="11"/>
        <rFont val="Times New Roman"/>
        <charset val="134"/>
      </rPr>
      <t>1</t>
    </r>
    <r>
      <rPr>
        <b/>
        <sz val="11"/>
        <rFont val="宋体"/>
        <charset val="134"/>
      </rPr>
      <t>、卫生健康管理事务</t>
    </r>
  </si>
  <si>
    <r>
      <rPr>
        <b/>
        <sz val="11"/>
        <rFont val="Times New Roman"/>
        <charset val="134"/>
      </rPr>
      <t>2</t>
    </r>
    <r>
      <rPr>
        <b/>
        <sz val="11"/>
        <rFont val="宋体"/>
        <charset val="134"/>
      </rPr>
      <t>、基层医疗卫生机构</t>
    </r>
    <r>
      <rPr>
        <b/>
        <sz val="11"/>
        <rFont val="Times New Roman"/>
        <charset val="134"/>
      </rPr>
      <t>*</t>
    </r>
  </si>
  <si>
    <r>
      <rPr>
        <b/>
        <sz val="11"/>
        <rFont val="Times New Roman"/>
        <charset val="134"/>
      </rPr>
      <t>3</t>
    </r>
    <r>
      <rPr>
        <b/>
        <sz val="11"/>
        <rFont val="宋体"/>
        <charset val="134"/>
      </rPr>
      <t>、公共卫生</t>
    </r>
  </si>
  <si>
    <r>
      <rPr>
        <b/>
        <sz val="11"/>
        <rFont val="Times New Roman"/>
        <charset val="134"/>
      </rPr>
      <t>4</t>
    </r>
    <r>
      <rPr>
        <b/>
        <sz val="11"/>
        <rFont val="宋体"/>
        <charset val="134"/>
      </rPr>
      <t>、计划生育事务</t>
    </r>
  </si>
  <si>
    <r>
      <rPr>
        <b/>
        <sz val="11"/>
        <rFont val="Times New Roman"/>
        <charset val="134"/>
      </rPr>
      <t>5</t>
    </r>
    <r>
      <rPr>
        <b/>
        <sz val="11"/>
        <rFont val="宋体"/>
        <charset val="134"/>
      </rPr>
      <t>、医疗保障管理事务</t>
    </r>
  </si>
  <si>
    <r>
      <rPr>
        <b/>
        <sz val="11"/>
        <rFont val="宋体"/>
        <charset val="134"/>
      </rPr>
      <t>八、节能环保支出</t>
    </r>
  </si>
  <si>
    <r>
      <rPr>
        <b/>
        <sz val="11"/>
        <rFont val="Times New Roman"/>
        <charset val="134"/>
      </rPr>
      <t>1</t>
    </r>
    <r>
      <rPr>
        <b/>
        <sz val="11"/>
        <rFont val="宋体"/>
        <charset val="134"/>
      </rPr>
      <t>、环境保护管理事务</t>
    </r>
  </si>
  <si>
    <r>
      <rPr>
        <b/>
        <sz val="11"/>
        <rFont val="Times New Roman"/>
        <charset val="134"/>
      </rPr>
      <t>2</t>
    </r>
    <r>
      <rPr>
        <b/>
        <sz val="11"/>
        <rFont val="宋体"/>
        <charset val="134"/>
      </rPr>
      <t>、自然生态保护</t>
    </r>
  </si>
  <si>
    <r>
      <rPr>
        <b/>
        <sz val="11"/>
        <rFont val="宋体"/>
        <charset val="134"/>
      </rPr>
      <t>九、城乡社区支出</t>
    </r>
  </si>
  <si>
    <r>
      <rPr>
        <b/>
        <sz val="11"/>
        <rFont val="Times New Roman"/>
        <charset val="134"/>
      </rPr>
      <t>1</t>
    </r>
    <r>
      <rPr>
        <b/>
        <sz val="11"/>
        <rFont val="宋体"/>
        <charset val="134"/>
      </rPr>
      <t>、城乡社区管理事务</t>
    </r>
  </si>
  <si>
    <r>
      <rPr>
        <b/>
        <sz val="11"/>
        <rFont val="Times New Roman"/>
        <charset val="134"/>
      </rPr>
      <t>2</t>
    </r>
    <r>
      <rPr>
        <b/>
        <sz val="11"/>
        <rFont val="宋体"/>
        <charset val="134"/>
      </rPr>
      <t>、城乡社区公共设施</t>
    </r>
  </si>
  <si>
    <r>
      <rPr>
        <b/>
        <sz val="11"/>
        <rFont val="Times New Roman"/>
        <charset val="134"/>
      </rPr>
      <t>3</t>
    </r>
    <r>
      <rPr>
        <b/>
        <sz val="11"/>
        <rFont val="宋体"/>
        <charset val="134"/>
      </rPr>
      <t>、城乡社区环境卫生</t>
    </r>
  </si>
  <si>
    <r>
      <rPr>
        <b/>
        <sz val="11"/>
        <rFont val="宋体"/>
        <charset val="134"/>
      </rPr>
      <t>十、农林水支出</t>
    </r>
  </si>
  <si>
    <r>
      <rPr>
        <b/>
        <sz val="11"/>
        <rFont val="Times New Roman"/>
        <charset val="134"/>
      </rPr>
      <t>1</t>
    </r>
    <r>
      <rPr>
        <b/>
        <sz val="11"/>
        <rFont val="宋体"/>
        <charset val="134"/>
      </rPr>
      <t>、农业</t>
    </r>
  </si>
  <si>
    <t>东安县农业农村局</t>
  </si>
  <si>
    <t>东安县烤烟事务中心*新</t>
  </si>
  <si>
    <r>
      <rPr>
        <b/>
        <sz val="11"/>
        <rFont val="Times New Roman"/>
        <charset val="134"/>
      </rPr>
      <t>2</t>
    </r>
    <r>
      <rPr>
        <b/>
        <sz val="11"/>
        <rFont val="宋体"/>
        <charset val="134"/>
      </rPr>
      <t>、林业和草原</t>
    </r>
  </si>
  <si>
    <r>
      <rPr>
        <b/>
        <sz val="11"/>
        <rFont val="Times New Roman"/>
        <charset val="134"/>
      </rPr>
      <t>3</t>
    </r>
    <r>
      <rPr>
        <b/>
        <sz val="11"/>
        <rFont val="宋体"/>
        <charset val="134"/>
      </rPr>
      <t>、水利</t>
    </r>
  </si>
  <si>
    <r>
      <rPr>
        <b/>
        <sz val="11"/>
        <rFont val="宋体"/>
        <charset val="134"/>
      </rPr>
      <t>十一、交通运输支出</t>
    </r>
  </si>
  <si>
    <r>
      <rPr>
        <b/>
        <sz val="11"/>
        <rFont val="Times New Roman"/>
        <charset val="134"/>
      </rPr>
      <t>1</t>
    </r>
    <r>
      <rPr>
        <b/>
        <sz val="11"/>
        <rFont val="宋体"/>
        <charset val="134"/>
      </rPr>
      <t>、公路水路运输</t>
    </r>
  </si>
  <si>
    <r>
      <rPr>
        <b/>
        <sz val="11"/>
        <rFont val="宋体"/>
        <charset val="134"/>
      </rPr>
      <t>十二、商业服务业等支出</t>
    </r>
  </si>
  <si>
    <r>
      <rPr>
        <b/>
        <sz val="11"/>
        <rFont val="Times New Roman"/>
        <charset val="134"/>
      </rPr>
      <t>1</t>
    </r>
    <r>
      <rPr>
        <b/>
        <sz val="11"/>
        <rFont val="宋体"/>
        <charset val="134"/>
      </rPr>
      <t>、商业流通事务</t>
    </r>
  </si>
  <si>
    <r>
      <rPr>
        <b/>
        <sz val="11"/>
        <rFont val="宋体"/>
        <charset val="134"/>
      </rPr>
      <t>十三、自然资源海洋气象等支出</t>
    </r>
  </si>
  <si>
    <r>
      <rPr>
        <b/>
        <sz val="11"/>
        <rFont val="Times New Roman"/>
        <charset val="134"/>
      </rPr>
      <t>1</t>
    </r>
    <r>
      <rPr>
        <b/>
        <sz val="11"/>
        <rFont val="宋体"/>
        <charset val="134"/>
      </rPr>
      <t>、</t>
    </r>
    <r>
      <rPr>
        <b/>
        <sz val="11"/>
        <rFont val="Times New Roman"/>
        <charset val="134"/>
      </rPr>
      <t xml:space="preserve"> </t>
    </r>
    <r>
      <rPr>
        <b/>
        <sz val="11"/>
        <rFont val="宋体"/>
        <charset val="134"/>
      </rPr>
      <t>自然资源事务</t>
    </r>
  </si>
  <si>
    <r>
      <rPr>
        <b/>
        <sz val="11"/>
        <rFont val="Times New Roman"/>
        <charset val="134"/>
      </rPr>
      <t>2</t>
    </r>
    <r>
      <rPr>
        <b/>
        <sz val="11"/>
        <rFont val="宋体"/>
        <charset val="134"/>
      </rPr>
      <t>、气象事务</t>
    </r>
  </si>
  <si>
    <t>东安县气象局（防灾减灾预警中心）</t>
  </si>
  <si>
    <r>
      <rPr>
        <b/>
        <sz val="11"/>
        <rFont val="宋体"/>
        <charset val="134"/>
      </rPr>
      <t>十四、粮油物资储备支出</t>
    </r>
  </si>
  <si>
    <r>
      <rPr>
        <b/>
        <sz val="11"/>
        <rFont val="Times New Roman"/>
        <charset val="134"/>
      </rPr>
      <t>1</t>
    </r>
    <r>
      <rPr>
        <b/>
        <sz val="11"/>
        <rFont val="宋体"/>
        <charset val="134"/>
      </rPr>
      <t>、粮油物资事物</t>
    </r>
  </si>
  <si>
    <r>
      <rPr>
        <b/>
        <sz val="11"/>
        <rFont val="宋体"/>
        <charset val="134"/>
      </rPr>
      <t>十五、灾害防治与应急管理支出</t>
    </r>
  </si>
  <si>
    <r>
      <rPr>
        <b/>
        <sz val="11"/>
        <rFont val="Times New Roman"/>
        <charset val="134"/>
      </rPr>
      <t>1</t>
    </r>
    <r>
      <rPr>
        <b/>
        <sz val="11"/>
        <rFont val="宋体"/>
        <charset val="134"/>
      </rPr>
      <t>、应急管理事务</t>
    </r>
  </si>
  <si>
    <t>十六、其他支出</t>
  </si>
  <si>
    <r>
      <rPr>
        <b/>
        <sz val="11"/>
        <rFont val="Times New Roman"/>
        <charset val="134"/>
      </rPr>
      <t>1</t>
    </r>
    <r>
      <rPr>
        <b/>
        <sz val="11"/>
        <rFont val="宋体"/>
        <charset val="134"/>
      </rPr>
      <t>、其他支出</t>
    </r>
  </si>
  <si>
    <t>预留三公经费</t>
  </si>
  <si>
    <t>预留公用经费</t>
  </si>
  <si>
    <t>附表五：2024年东安县专项资金预算情况表</t>
  </si>
  <si>
    <t>功能分类科目编码</t>
  </si>
  <si>
    <t>政府经济分类科目编码</t>
  </si>
  <si>
    <t>项目名称</t>
  </si>
  <si>
    <t>2023年预算数</t>
  </si>
  <si>
    <t>2024年预算数</t>
  </si>
  <si>
    <t>内容及政策依据</t>
  </si>
  <si>
    <t>资金安排方式</t>
  </si>
  <si>
    <t>项目分类</t>
  </si>
  <si>
    <t>合计</t>
  </si>
  <si>
    <r>
      <rPr>
        <sz val="10"/>
        <rFont val="Times New Roman"/>
        <charset val="134"/>
      </rPr>
      <t>1</t>
    </r>
    <r>
      <rPr>
        <sz val="10"/>
        <rFont val="黑体"/>
        <charset val="134"/>
      </rPr>
      <t>、人大事务（人大）</t>
    </r>
  </si>
  <si>
    <t>接待经费（三公经费）</t>
  </si>
  <si>
    <t>单位预算</t>
  </si>
  <si>
    <t>人大常委经费</t>
  </si>
  <si>
    <r>
      <rPr>
        <sz val="10"/>
        <rFont val="宋体"/>
        <charset val="134"/>
      </rPr>
      <t>常委人数</t>
    </r>
    <r>
      <rPr>
        <sz val="10"/>
        <rFont val="Times New Roman"/>
        <charset val="134"/>
      </rPr>
      <t>35</t>
    </r>
    <r>
      <rPr>
        <sz val="10"/>
        <rFont val="宋体"/>
        <charset val="134"/>
      </rPr>
      <t>人，按</t>
    </r>
    <r>
      <rPr>
        <sz val="10"/>
        <rFont val="Times New Roman"/>
        <charset val="134"/>
      </rPr>
      <t>8000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年安排</t>
    </r>
  </si>
  <si>
    <t>常委会会议工作经费</t>
  </si>
  <si>
    <t>监督法经费</t>
  </si>
  <si>
    <t>地方性法规审查规范性文件备案审查经费</t>
  </si>
  <si>
    <t>财经监督、预算联网审查经费</t>
  </si>
  <si>
    <r>
      <rPr>
        <sz val="10"/>
        <rFont val="宋体"/>
        <charset val="134"/>
      </rPr>
      <t>监督系统维护经费</t>
    </r>
    <r>
      <rPr>
        <sz val="10"/>
        <rFont val="Times New Roman"/>
        <charset val="134"/>
      </rPr>
      <t>20</t>
    </r>
    <r>
      <rPr>
        <sz val="10"/>
        <rFont val="宋体"/>
        <charset val="134"/>
      </rPr>
      <t>万元</t>
    </r>
    <r>
      <rPr>
        <sz val="10"/>
        <rFont val="Times New Roman"/>
        <charset val="134"/>
      </rPr>
      <t>/</t>
    </r>
    <r>
      <rPr>
        <sz val="10"/>
        <rFont val="宋体"/>
        <charset val="134"/>
      </rPr>
      <t>年</t>
    </r>
  </si>
  <si>
    <t>人大询问工作经费</t>
  </si>
  <si>
    <t>代表议案建议批评意见办理专项资金</t>
  </si>
  <si>
    <r>
      <rPr>
        <sz val="10"/>
        <rFont val="Times New Roman"/>
        <charset val="134"/>
      </rPr>
      <t>2022</t>
    </r>
    <r>
      <rPr>
        <sz val="10"/>
        <rFont val="宋体"/>
        <charset val="134"/>
      </rPr>
      <t>年县委常委会第</t>
    </r>
    <r>
      <rPr>
        <sz val="10"/>
        <rFont val="Times New Roman"/>
        <charset val="134"/>
      </rPr>
      <t>22</t>
    </r>
    <r>
      <rPr>
        <sz val="10"/>
        <rFont val="宋体"/>
        <charset val="134"/>
      </rPr>
      <t>次会议研究同意</t>
    </r>
  </si>
  <si>
    <t>代表视察调研及议案建议批评意见办理</t>
  </si>
  <si>
    <t>乡镇人大代表经费</t>
  </si>
  <si>
    <t>人大代表活动费</t>
  </si>
  <si>
    <r>
      <rPr>
        <sz val="10"/>
        <rFont val="宋体"/>
        <charset val="134"/>
      </rPr>
      <t>十八届代表人数</t>
    </r>
    <r>
      <rPr>
        <sz val="10"/>
        <rFont val="Times New Roman"/>
        <charset val="134"/>
      </rPr>
      <t>268</t>
    </r>
    <r>
      <rPr>
        <sz val="10"/>
        <rFont val="宋体"/>
        <charset val="134"/>
      </rPr>
      <t>人，按</t>
    </r>
    <r>
      <rPr>
        <sz val="10"/>
        <rFont val="Times New Roman"/>
        <charset val="134"/>
      </rPr>
      <t>1000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年安排</t>
    </r>
  </si>
  <si>
    <r>
      <rPr>
        <sz val="10"/>
        <rFont val="宋体"/>
        <charset val="134"/>
      </rPr>
      <t>环保世纪行等</t>
    </r>
    <r>
      <rPr>
        <sz val="10"/>
        <rFont val="Times New Roman"/>
        <charset val="134"/>
      </rPr>
      <t>“</t>
    </r>
    <r>
      <rPr>
        <sz val="10"/>
        <rFont val="宋体"/>
        <charset val="134"/>
      </rPr>
      <t>十大行</t>
    </r>
    <r>
      <rPr>
        <sz val="10"/>
        <rFont val="Times New Roman"/>
        <charset val="134"/>
      </rPr>
      <t>”</t>
    </r>
    <r>
      <rPr>
        <sz val="10"/>
        <rFont val="宋体"/>
        <charset val="134"/>
      </rPr>
      <t>经费</t>
    </r>
  </si>
  <si>
    <t>《东安人大》编制经费</t>
  </si>
  <si>
    <t>人大代表联系群众工作室</t>
  </si>
  <si>
    <t>代表培训经费</t>
  </si>
  <si>
    <t>预算审查前征求意见工作经费</t>
  </si>
  <si>
    <t>全国人大常委会要求</t>
  </si>
  <si>
    <t>代表联系群众平台建设经费</t>
  </si>
  <si>
    <t>走访慰问经费</t>
  </si>
  <si>
    <t>新增，按惯例安排</t>
  </si>
  <si>
    <r>
      <rPr>
        <sz val="10"/>
        <rFont val="Times New Roman"/>
        <charset val="134"/>
      </rPr>
      <t>2</t>
    </r>
    <r>
      <rPr>
        <sz val="10"/>
        <rFont val="黑体"/>
        <charset val="134"/>
      </rPr>
      <t>、政协事务（政协）</t>
    </r>
  </si>
  <si>
    <t>政协常委经费</t>
  </si>
  <si>
    <r>
      <rPr>
        <sz val="10"/>
        <rFont val="宋体"/>
        <charset val="134"/>
      </rPr>
      <t>常委人数</t>
    </r>
    <r>
      <rPr>
        <sz val="10"/>
        <rFont val="Times New Roman"/>
        <charset val="134"/>
      </rPr>
      <t>39</t>
    </r>
    <r>
      <rPr>
        <sz val="10"/>
        <rFont val="宋体"/>
        <charset val="134"/>
      </rPr>
      <t>人，按</t>
    </r>
    <r>
      <rPr>
        <sz val="10"/>
        <rFont val="Times New Roman"/>
        <charset val="134"/>
      </rPr>
      <t>8000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年安排</t>
    </r>
  </si>
  <si>
    <t>《东安政协》编制经费</t>
  </si>
  <si>
    <t>文史编制</t>
  </si>
  <si>
    <t>政协云运行维护升级发展经费</t>
  </si>
  <si>
    <t>乡镇政协工委及界别工作经费</t>
  </si>
  <si>
    <t>调研经费</t>
  </si>
  <si>
    <t>政协委员工作室建设经费</t>
  </si>
  <si>
    <t>政协委员活动经费</t>
  </si>
  <si>
    <r>
      <rPr>
        <sz val="10"/>
        <rFont val="宋体"/>
        <charset val="134"/>
      </rPr>
      <t>代表人数</t>
    </r>
    <r>
      <rPr>
        <sz val="10"/>
        <rFont val="Times New Roman"/>
        <charset val="134"/>
      </rPr>
      <t>193</t>
    </r>
    <r>
      <rPr>
        <sz val="10"/>
        <rFont val="宋体"/>
        <charset val="134"/>
      </rPr>
      <t>人，按</t>
    </r>
    <r>
      <rPr>
        <sz val="10"/>
        <rFont val="Times New Roman"/>
        <charset val="134"/>
      </rPr>
      <t>1000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年安排</t>
    </r>
  </si>
  <si>
    <t>提案办理经费</t>
  </si>
  <si>
    <t>民主监督工作经费</t>
  </si>
  <si>
    <t>政协工作向基层延伸工作经费</t>
  </si>
  <si>
    <t>政协委员培训工作经费</t>
  </si>
  <si>
    <t>老主席联谊经费</t>
  </si>
  <si>
    <r>
      <rPr>
        <sz val="10"/>
        <rFont val="Times New Roman"/>
        <charset val="134"/>
      </rPr>
      <t>3</t>
    </r>
    <r>
      <rPr>
        <sz val="10"/>
        <rFont val="黑体"/>
        <charset val="134"/>
      </rPr>
      <t>、政府办公厅</t>
    </r>
    <r>
      <rPr>
        <sz val="10"/>
        <rFont val="Times New Roman"/>
        <charset val="134"/>
      </rPr>
      <t>(</t>
    </r>
    <r>
      <rPr>
        <sz val="10"/>
        <rFont val="黑体"/>
        <charset val="134"/>
      </rPr>
      <t>室</t>
    </r>
    <r>
      <rPr>
        <sz val="10"/>
        <rFont val="Times New Roman"/>
        <charset val="134"/>
      </rPr>
      <t>)</t>
    </r>
    <r>
      <rPr>
        <sz val="10"/>
        <rFont val="黑体"/>
        <charset val="134"/>
      </rPr>
      <t>及相关机构事务</t>
    </r>
  </si>
  <si>
    <r>
      <rPr>
        <sz val="10"/>
        <rFont val="Times New Roman"/>
        <charset val="134"/>
      </rPr>
      <t>1</t>
    </r>
    <r>
      <rPr>
        <sz val="10"/>
        <rFont val="宋体"/>
        <charset val="134"/>
      </rPr>
      <t>）县政府办</t>
    </r>
  </si>
  <si>
    <t>政务事务处理</t>
  </si>
  <si>
    <t>对外联络专项经经费</t>
  </si>
  <si>
    <t>应急管理值班处理经费</t>
  </si>
  <si>
    <t>政府办专项工作经费</t>
  </si>
  <si>
    <t>政府督查经费</t>
  </si>
  <si>
    <t>县办实事经费</t>
  </si>
  <si>
    <t>网络租贷及电视电话会议经费</t>
  </si>
  <si>
    <t>文件印制专项经费</t>
  </si>
  <si>
    <t>处置涉众类金融风险工作经费</t>
  </si>
  <si>
    <r>
      <rPr>
        <sz val="10"/>
        <rFont val="Times New Roman"/>
        <charset val="134"/>
      </rPr>
      <t>2022</t>
    </r>
    <r>
      <rPr>
        <sz val="10"/>
        <rFont val="宋体"/>
        <charset val="134"/>
      </rPr>
      <t>年县委常委会研究同意</t>
    </r>
  </si>
  <si>
    <t>议案、建议办理工作经费</t>
  </si>
  <si>
    <t>研究发展中心运行经费</t>
  </si>
  <si>
    <r>
      <rPr>
        <sz val="10"/>
        <rFont val="宋体"/>
        <charset val="134"/>
      </rPr>
      <t>包含重大课题和专题工作调研</t>
    </r>
    <r>
      <rPr>
        <sz val="10"/>
        <rFont val="Times New Roman"/>
        <charset val="134"/>
      </rPr>
      <t>8</t>
    </r>
    <r>
      <rPr>
        <sz val="10"/>
        <rFont val="宋体"/>
        <charset val="134"/>
      </rPr>
      <t>万元、起草工作报</t>
    </r>
    <r>
      <rPr>
        <sz val="10"/>
        <rFont val="Times New Roman"/>
        <charset val="134"/>
      </rPr>
      <t>4</t>
    </r>
    <r>
      <rPr>
        <sz val="10"/>
        <rFont val="宋体"/>
        <charset val="134"/>
      </rPr>
      <t>万元、经济形势重点项目产业发展分析及重大决策信息咨询</t>
    </r>
    <r>
      <rPr>
        <sz val="10"/>
        <rFont val="Times New Roman"/>
        <charset val="134"/>
      </rPr>
      <t>8</t>
    </r>
    <r>
      <rPr>
        <sz val="10"/>
        <rFont val="宋体"/>
        <charset val="134"/>
      </rPr>
      <t>万元、信息报送内部刊物编制</t>
    </r>
    <r>
      <rPr>
        <sz val="10"/>
        <rFont val="Times New Roman"/>
        <charset val="134"/>
      </rPr>
      <t>4</t>
    </r>
    <r>
      <rPr>
        <sz val="10"/>
        <rFont val="宋体"/>
        <charset val="134"/>
      </rPr>
      <t>万元</t>
    </r>
  </si>
  <si>
    <t>县两会筹备工作经费</t>
  </si>
  <si>
    <t>金融办工作经费</t>
  </si>
  <si>
    <r>
      <rPr>
        <sz val="10"/>
        <rFont val="宋体"/>
        <charset val="134"/>
      </rPr>
      <t>争创</t>
    </r>
    <r>
      <rPr>
        <sz val="10"/>
        <rFont val="Times New Roman"/>
        <charset val="134"/>
      </rPr>
      <t>2024</t>
    </r>
    <r>
      <rPr>
        <sz val="10"/>
        <rFont val="宋体"/>
        <charset val="134"/>
      </rPr>
      <t>年金融真抓实干工作需要增加</t>
    </r>
  </si>
  <si>
    <t>东安政报经费</t>
  </si>
  <si>
    <t>移动应急平台经费</t>
  </si>
  <si>
    <t>设备使用及维护经费（县政府研究同意）</t>
  </si>
  <si>
    <t>节能减排经费</t>
  </si>
  <si>
    <t>春节走访慰问经费</t>
  </si>
  <si>
    <t>省市统计年鉴经费</t>
  </si>
  <si>
    <t>省市要求</t>
  </si>
  <si>
    <t>国动委工作经费</t>
  </si>
  <si>
    <t>原列其他支出</t>
  </si>
  <si>
    <t>社会化禁毒工作经费</t>
  </si>
  <si>
    <t>禁毒办工作经费</t>
  </si>
  <si>
    <r>
      <rPr>
        <sz val="10"/>
        <rFont val="Times New Roman"/>
        <charset val="134"/>
      </rPr>
      <t>2</t>
    </r>
    <r>
      <rPr>
        <sz val="10"/>
        <rFont val="宋体"/>
        <charset val="134"/>
      </rPr>
      <t>）行政审批服务局</t>
    </r>
  </si>
  <si>
    <t>云数据指挥中心维护经费</t>
  </si>
  <si>
    <r>
      <rPr>
        <sz val="10"/>
        <rFont val="宋体"/>
        <charset val="134"/>
      </rPr>
      <t>数据中心</t>
    </r>
    <r>
      <rPr>
        <sz val="10"/>
        <rFont val="Times New Roman"/>
        <charset val="134"/>
      </rPr>
      <t>100</t>
    </r>
    <r>
      <rPr>
        <sz val="10"/>
        <rFont val="宋体"/>
        <charset val="134"/>
      </rPr>
      <t>万元及分中心维护费</t>
    </r>
    <r>
      <rPr>
        <sz val="10"/>
        <rFont val="Times New Roman"/>
        <charset val="134"/>
      </rPr>
      <t>20</t>
    </r>
    <r>
      <rPr>
        <sz val="10"/>
        <rFont val="宋体"/>
        <charset val="134"/>
      </rPr>
      <t>万元</t>
    </r>
  </si>
  <si>
    <t>政府信息公开经费</t>
  </si>
  <si>
    <r>
      <rPr>
        <sz val="10"/>
        <rFont val="宋体"/>
        <charset val="134"/>
      </rPr>
      <t>其中</t>
    </r>
    <r>
      <rPr>
        <sz val="10"/>
        <rFont val="Times New Roman"/>
        <charset val="134"/>
      </rPr>
      <t>:</t>
    </r>
    <r>
      <rPr>
        <sz val="10"/>
        <rFont val="宋体"/>
        <charset val="134"/>
      </rPr>
      <t>电子政务</t>
    </r>
    <r>
      <rPr>
        <sz val="10"/>
        <rFont val="Times New Roman"/>
        <charset val="134"/>
      </rPr>
      <t>4</t>
    </r>
    <r>
      <rPr>
        <sz val="10"/>
        <rFont val="宋体"/>
        <charset val="134"/>
      </rPr>
      <t>万元</t>
    </r>
  </si>
  <si>
    <t>优化经济环境办公室运行经费</t>
  </si>
  <si>
    <t>行政效能投诉中心运行经费</t>
  </si>
  <si>
    <t>含县长热线办、行政效能投诉经费</t>
  </si>
  <si>
    <r>
      <rPr>
        <sz val="10"/>
        <rFont val="Times New Roman"/>
        <charset val="134"/>
      </rPr>
      <t>3</t>
    </r>
    <r>
      <rPr>
        <sz val="10"/>
        <rFont val="宋体"/>
        <charset val="134"/>
      </rPr>
      <t>）机关事务中心</t>
    </r>
  </si>
  <si>
    <t>四大家专项运转经费</t>
  </si>
  <si>
    <r>
      <rPr>
        <sz val="10"/>
        <rFont val="宋体"/>
        <charset val="134"/>
      </rPr>
      <t>含公共机构节能工作经费</t>
    </r>
    <r>
      <rPr>
        <sz val="10"/>
        <rFont val="Times New Roman"/>
        <charset val="134"/>
      </rPr>
      <t>10</t>
    </r>
    <r>
      <rPr>
        <sz val="10"/>
        <rFont val="宋体"/>
        <charset val="134"/>
      </rPr>
      <t>万元、含人武装部大院维护费</t>
    </r>
    <r>
      <rPr>
        <sz val="10"/>
        <rFont val="Times New Roman"/>
        <charset val="134"/>
      </rPr>
      <t>70</t>
    </r>
    <r>
      <rPr>
        <sz val="10"/>
        <rFont val="宋体"/>
        <charset val="134"/>
      </rPr>
      <t>万元、机关食堂运转经费</t>
    </r>
    <r>
      <rPr>
        <sz val="10"/>
        <rFont val="Times New Roman"/>
        <charset val="134"/>
      </rPr>
      <t>30</t>
    </r>
    <r>
      <rPr>
        <sz val="10"/>
        <rFont val="宋体"/>
        <charset val="134"/>
      </rPr>
      <t>万元</t>
    </r>
  </si>
  <si>
    <t>公车平台车辆运行维护费（三公经费）</t>
  </si>
  <si>
    <r>
      <rPr>
        <sz val="10"/>
        <rFont val="宋体"/>
        <charset val="134"/>
      </rPr>
      <t>省车改办《关于进一步规范公车改革有关事项抓紧推进相关工作的通知》（湘车改办</t>
    </r>
    <r>
      <rPr>
        <sz val="10"/>
        <rFont val="Times New Roman"/>
        <charset val="134"/>
      </rPr>
      <t>[2019] 6</t>
    </r>
    <r>
      <rPr>
        <sz val="10"/>
        <rFont val="宋体"/>
        <charset val="134"/>
      </rPr>
      <t>号）。公车共计</t>
    </r>
    <r>
      <rPr>
        <sz val="10"/>
        <rFont val="Times New Roman"/>
        <charset val="134"/>
      </rPr>
      <t>57</t>
    </r>
    <r>
      <rPr>
        <sz val="10"/>
        <rFont val="宋体"/>
        <charset val="134"/>
      </rPr>
      <t>台。</t>
    </r>
  </si>
  <si>
    <t>公车平台车辆购置更新（三公经费）</t>
  </si>
  <si>
    <t>预留车辆购置</t>
  </si>
  <si>
    <t>财政代编</t>
  </si>
  <si>
    <t>公车办运行经费</t>
  </si>
  <si>
    <r>
      <rPr>
        <sz val="10"/>
        <rFont val="Times New Roman"/>
        <charset val="134"/>
      </rPr>
      <t>55</t>
    </r>
    <r>
      <rPr>
        <sz val="10"/>
        <rFont val="宋体"/>
        <charset val="134"/>
      </rPr>
      <t>名司机的体检、差旅费等相关费用支出</t>
    </r>
  </si>
  <si>
    <r>
      <rPr>
        <sz val="10"/>
        <rFont val="宋体"/>
        <charset val="134"/>
      </rPr>
      <t>非税收入安排的支出</t>
    </r>
    <r>
      <rPr>
        <sz val="10"/>
        <rFont val="Times New Roman"/>
        <charset val="134"/>
      </rPr>
      <t>(</t>
    </r>
    <r>
      <rPr>
        <sz val="10"/>
        <rFont val="宋体"/>
        <charset val="134"/>
      </rPr>
      <t>机关事务中心</t>
    </r>
    <r>
      <rPr>
        <sz val="10"/>
        <rFont val="Times New Roman"/>
        <charset val="134"/>
      </rPr>
      <t>)</t>
    </r>
  </si>
  <si>
    <r>
      <rPr>
        <sz val="10"/>
        <rFont val="宋体"/>
        <charset val="134"/>
      </rPr>
      <t>非税收入成本支出，按收入进度拨付，预计收入</t>
    </r>
    <r>
      <rPr>
        <sz val="10"/>
        <rFont val="Times New Roman"/>
        <charset val="134"/>
      </rPr>
      <t>10</t>
    </r>
    <r>
      <rPr>
        <sz val="10"/>
        <rFont val="宋体"/>
        <charset val="134"/>
      </rPr>
      <t>万元，新增征收计划</t>
    </r>
  </si>
  <si>
    <t>非税执收</t>
  </si>
  <si>
    <r>
      <rPr>
        <sz val="10"/>
        <rFont val="Times New Roman"/>
        <charset val="134"/>
      </rPr>
      <t>4</t>
    </r>
    <r>
      <rPr>
        <sz val="10"/>
        <rFont val="黑体"/>
        <charset val="134"/>
      </rPr>
      <t>、发展与改革事务</t>
    </r>
  </si>
  <si>
    <r>
      <rPr>
        <sz val="10"/>
        <rFont val="Times New Roman"/>
        <charset val="134"/>
      </rPr>
      <t>1</t>
    </r>
    <r>
      <rPr>
        <sz val="10"/>
        <rFont val="宋体"/>
        <charset val="134"/>
      </rPr>
      <t>）东安县发展和改革局</t>
    </r>
  </si>
  <si>
    <t>发展和改革局工作经费</t>
  </si>
  <si>
    <t>粮食流通统计调查与粮食安全省长责任考核工作经费</t>
  </si>
  <si>
    <t>人防应急专用车费用（三公经费）</t>
  </si>
  <si>
    <t>原列住房保障支出</t>
  </si>
  <si>
    <r>
      <rPr>
        <sz val="10"/>
        <rFont val="宋体"/>
        <charset val="134"/>
      </rPr>
      <t>非税收入安排的支出</t>
    </r>
    <r>
      <rPr>
        <sz val="10"/>
        <rFont val="Times New Roman"/>
        <charset val="134"/>
      </rPr>
      <t>(</t>
    </r>
    <r>
      <rPr>
        <sz val="10"/>
        <rFont val="宋体"/>
        <charset val="134"/>
      </rPr>
      <t>发展与改革事务</t>
    </r>
    <r>
      <rPr>
        <sz val="10"/>
        <rFont val="Times New Roman"/>
        <charset val="134"/>
      </rPr>
      <t>)</t>
    </r>
  </si>
  <si>
    <r>
      <rPr>
        <sz val="10"/>
        <rFont val="宋体"/>
        <charset val="134"/>
      </rPr>
      <t>非税收入成本支出，按收入进度拨付，预计收入</t>
    </r>
    <r>
      <rPr>
        <sz val="10"/>
        <rFont val="Times New Roman"/>
        <charset val="134"/>
      </rPr>
      <t>500</t>
    </r>
    <r>
      <rPr>
        <sz val="10"/>
        <rFont val="宋体"/>
        <charset val="134"/>
      </rPr>
      <t>万元</t>
    </r>
  </si>
  <si>
    <r>
      <rPr>
        <sz val="10"/>
        <rFont val="Times New Roman"/>
        <charset val="134"/>
      </rPr>
      <t>2</t>
    </r>
    <r>
      <rPr>
        <sz val="10"/>
        <rFont val="宋体"/>
        <charset val="134"/>
      </rPr>
      <t>）跑项争资工资经费</t>
    </r>
    <r>
      <rPr>
        <sz val="10"/>
        <rFont val="Times New Roman"/>
        <charset val="134"/>
      </rPr>
      <t>**</t>
    </r>
  </si>
  <si>
    <r>
      <rPr>
        <sz val="10"/>
        <rFont val="宋体"/>
        <charset val="134"/>
      </rPr>
      <t>报县政府审核拨付，全部统筹用于跑项争资、专项债项目保障、争资考核和重点项目开工建设，专项债项目制作</t>
    </r>
    <r>
      <rPr>
        <sz val="10"/>
        <rFont val="Times New Roman"/>
        <charset val="134"/>
      </rPr>
      <t>“</t>
    </r>
    <r>
      <rPr>
        <sz val="10"/>
        <rFont val="宋体"/>
        <charset val="134"/>
      </rPr>
      <t>一案两书</t>
    </r>
    <r>
      <rPr>
        <sz val="10"/>
        <rFont val="Times New Roman"/>
        <charset val="134"/>
      </rPr>
      <t>”</t>
    </r>
    <r>
      <rPr>
        <sz val="10"/>
        <rFont val="宋体"/>
        <charset val="134"/>
      </rPr>
      <t>咨询费用、政府债务化解金融债务报表统计经费</t>
    </r>
  </si>
  <si>
    <r>
      <rPr>
        <sz val="10"/>
        <rFont val="宋体"/>
        <charset val="134"/>
      </rPr>
      <t>发展和改革项目立项前期包装工作经费</t>
    </r>
    <r>
      <rPr>
        <sz val="10"/>
        <rFont val="Times New Roman"/>
        <charset val="134"/>
      </rPr>
      <t>**</t>
    </r>
  </si>
  <si>
    <r>
      <rPr>
        <sz val="10"/>
        <rFont val="宋体"/>
        <charset val="134"/>
      </rPr>
      <t>新增债券资金申报前期编制工作经费</t>
    </r>
    <r>
      <rPr>
        <sz val="10"/>
        <rFont val="Times New Roman"/>
        <charset val="134"/>
      </rPr>
      <t>**</t>
    </r>
  </si>
  <si>
    <r>
      <rPr>
        <sz val="10"/>
        <rFont val="宋体"/>
        <charset val="134"/>
      </rPr>
      <t>专项债项目制作</t>
    </r>
    <r>
      <rPr>
        <sz val="10"/>
        <rFont val="Times New Roman"/>
        <charset val="134"/>
      </rPr>
      <t>“</t>
    </r>
    <r>
      <rPr>
        <sz val="10"/>
        <rFont val="宋体"/>
        <charset val="134"/>
      </rPr>
      <t>一案两书</t>
    </r>
    <r>
      <rPr>
        <sz val="10"/>
        <rFont val="Times New Roman"/>
        <charset val="134"/>
      </rPr>
      <t>”</t>
    </r>
    <r>
      <rPr>
        <sz val="10"/>
        <rFont val="宋体"/>
        <charset val="134"/>
      </rPr>
      <t>咨询费用</t>
    </r>
    <r>
      <rPr>
        <sz val="10"/>
        <rFont val="Times New Roman"/>
        <charset val="134"/>
      </rPr>
      <t>**</t>
    </r>
  </si>
  <si>
    <r>
      <rPr>
        <sz val="10"/>
        <rFont val="宋体"/>
        <charset val="134"/>
      </rPr>
      <t>产业项目建设指挥部及产业链各小组工作经费</t>
    </r>
    <r>
      <rPr>
        <sz val="10"/>
        <rFont val="Times New Roman"/>
        <charset val="134"/>
      </rPr>
      <t>**</t>
    </r>
  </si>
  <si>
    <r>
      <rPr>
        <sz val="10"/>
        <rFont val="宋体"/>
        <charset val="134"/>
      </rPr>
      <t>项目前期包装工作经费</t>
    </r>
    <r>
      <rPr>
        <sz val="10"/>
        <rFont val="Times New Roman"/>
        <charset val="134"/>
      </rPr>
      <t>**</t>
    </r>
  </si>
  <si>
    <r>
      <rPr>
        <sz val="10"/>
        <rFont val="宋体"/>
        <charset val="134"/>
      </rPr>
      <t>重大产业项目开工仪式宣传经费</t>
    </r>
    <r>
      <rPr>
        <sz val="10"/>
        <rFont val="Times New Roman"/>
        <charset val="134"/>
      </rPr>
      <t>**</t>
    </r>
  </si>
  <si>
    <r>
      <rPr>
        <sz val="10"/>
        <color rgb="FFFF0000"/>
        <rFont val="Times New Roman"/>
        <charset val="134"/>
      </rPr>
      <t>3</t>
    </r>
    <r>
      <rPr>
        <sz val="10"/>
        <color rgb="FFFF0000"/>
        <rFont val="宋体"/>
        <charset val="134"/>
      </rPr>
      <t>）重点项目服务中心</t>
    </r>
  </si>
  <si>
    <r>
      <rPr>
        <sz val="10"/>
        <rFont val="宋体"/>
        <charset val="134"/>
      </rPr>
      <t>其中：安排公务接待</t>
    </r>
    <r>
      <rPr>
        <sz val="10"/>
        <rFont val="Times New Roman"/>
        <charset val="134"/>
      </rPr>
      <t>1.5</t>
    </r>
    <r>
      <rPr>
        <sz val="10"/>
        <rFont val="宋体"/>
        <charset val="134"/>
      </rPr>
      <t>万元</t>
    </r>
  </si>
  <si>
    <r>
      <rPr>
        <sz val="10"/>
        <rFont val="Times New Roman"/>
        <charset val="134"/>
      </rPr>
      <t>5</t>
    </r>
    <r>
      <rPr>
        <sz val="10"/>
        <rFont val="黑体"/>
        <charset val="134"/>
      </rPr>
      <t>、统计信息事务（统计局）</t>
    </r>
  </si>
  <si>
    <t>第五次经济普查</t>
  </si>
  <si>
    <r>
      <rPr>
        <sz val="10"/>
        <rFont val="Times New Roman"/>
        <charset val="134"/>
      </rPr>
      <t>2023</t>
    </r>
    <r>
      <rPr>
        <sz val="10"/>
        <rFont val="宋体"/>
        <charset val="134"/>
      </rPr>
      <t>年</t>
    </r>
    <r>
      <rPr>
        <sz val="10"/>
        <rFont val="Times New Roman"/>
        <charset val="134"/>
      </rPr>
      <t>-2025</t>
    </r>
    <r>
      <rPr>
        <sz val="10"/>
        <rFont val="宋体"/>
        <charset val="134"/>
      </rPr>
      <t>年，总共预计</t>
    </r>
    <r>
      <rPr>
        <sz val="10"/>
        <rFont val="Times New Roman"/>
        <charset val="134"/>
      </rPr>
      <t>450</t>
    </r>
    <r>
      <rPr>
        <sz val="10"/>
        <rFont val="宋体"/>
        <charset val="134"/>
      </rPr>
      <t>万元，</t>
    </r>
    <r>
      <rPr>
        <sz val="10"/>
        <rFont val="Times New Roman"/>
        <charset val="134"/>
      </rPr>
      <t>2023</t>
    </r>
    <r>
      <rPr>
        <sz val="10"/>
        <rFont val="宋体"/>
        <charset val="134"/>
      </rPr>
      <t>年</t>
    </r>
    <r>
      <rPr>
        <sz val="10"/>
        <rFont val="Times New Roman"/>
        <charset val="134"/>
      </rPr>
      <t>350</t>
    </r>
    <r>
      <rPr>
        <sz val="10"/>
        <rFont val="宋体"/>
        <charset val="134"/>
      </rPr>
      <t>万元、</t>
    </r>
    <r>
      <rPr>
        <sz val="10"/>
        <rFont val="Times New Roman"/>
        <charset val="134"/>
      </rPr>
      <t>2024</t>
    </r>
    <r>
      <rPr>
        <sz val="10"/>
        <rFont val="宋体"/>
        <charset val="134"/>
      </rPr>
      <t>年</t>
    </r>
    <r>
      <rPr>
        <sz val="10"/>
        <rFont val="Times New Roman"/>
        <charset val="134"/>
      </rPr>
      <t>80</t>
    </r>
    <r>
      <rPr>
        <sz val="10"/>
        <rFont val="宋体"/>
        <charset val="134"/>
      </rPr>
      <t>万元、</t>
    </r>
    <r>
      <rPr>
        <sz val="10"/>
        <rFont val="Times New Roman"/>
        <charset val="134"/>
      </rPr>
      <t>2025</t>
    </r>
    <r>
      <rPr>
        <sz val="10"/>
        <rFont val="宋体"/>
        <charset val="134"/>
      </rPr>
      <t>年</t>
    </r>
    <r>
      <rPr>
        <sz val="10"/>
        <rFont val="Times New Roman"/>
        <charset val="134"/>
      </rPr>
      <t>20</t>
    </r>
    <r>
      <rPr>
        <sz val="10"/>
        <rFont val="宋体"/>
        <charset val="134"/>
      </rPr>
      <t>万元</t>
    </r>
  </si>
  <si>
    <t>统计调查及年报经费</t>
  </si>
  <si>
    <t>住户调查电子记账工作经费</t>
  </si>
  <si>
    <t>城镇调查及住户调查经费</t>
  </si>
  <si>
    <t>劳动力和商品抽样调查</t>
  </si>
  <si>
    <r>
      <rPr>
        <sz val="10"/>
        <rFont val="宋体"/>
        <charset val="134"/>
      </rPr>
      <t>由一年两次拓展到每月一次，新增</t>
    </r>
    <r>
      <rPr>
        <sz val="10"/>
        <rFont val="Times New Roman"/>
        <charset val="134"/>
      </rPr>
      <t>2</t>
    </r>
    <r>
      <rPr>
        <sz val="10"/>
        <rFont val="宋体"/>
        <charset val="134"/>
      </rPr>
      <t>个调查点</t>
    </r>
    <r>
      <rPr>
        <sz val="10"/>
        <rFont val="Times New Roman"/>
        <charset val="134"/>
      </rPr>
      <t>32</t>
    </r>
    <r>
      <rPr>
        <sz val="10"/>
        <rFont val="宋体"/>
        <charset val="134"/>
      </rPr>
      <t>户，合计</t>
    </r>
    <r>
      <rPr>
        <sz val="10"/>
        <rFont val="Times New Roman"/>
        <charset val="134"/>
      </rPr>
      <t>4</t>
    </r>
    <r>
      <rPr>
        <sz val="10"/>
        <rFont val="宋体"/>
        <charset val="134"/>
      </rPr>
      <t>个调查点</t>
    </r>
    <r>
      <rPr>
        <sz val="10"/>
        <rFont val="Times New Roman"/>
        <charset val="134"/>
      </rPr>
      <t>64</t>
    </r>
    <r>
      <rPr>
        <sz val="10"/>
        <rFont val="宋体"/>
        <charset val="134"/>
      </rPr>
      <t>户。《关于请求增加劳动力调查工作经费预算的请示》县领导批示，增加</t>
    </r>
    <r>
      <rPr>
        <sz val="10"/>
        <rFont val="Times New Roman"/>
        <charset val="134"/>
      </rPr>
      <t>10</t>
    </r>
    <r>
      <rPr>
        <sz val="10"/>
        <rFont val="宋体"/>
        <charset val="134"/>
      </rPr>
      <t>万元</t>
    </r>
  </si>
  <si>
    <t>禽畜、牲畜调查经费</t>
  </si>
  <si>
    <t>粮食产粮调查</t>
  </si>
  <si>
    <r>
      <rPr>
        <sz val="10"/>
        <rFont val="Times New Roman"/>
        <charset val="134"/>
      </rPr>
      <t>1%</t>
    </r>
    <r>
      <rPr>
        <sz val="10"/>
        <rFont val="宋体"/>
        <charset val="134"/>
      </rPr>
      <t>人口抽样调查</t>
    </r>
  </si>
  <si>
    <t>投入产出调查</t>
  </si>
  <si>
    <t>劳动工资调查经费</t>
  </si>
  <si>
    <t>乡镇统计站经费</t>
  </si>
  <si>
    <t>民调专项工作经费</t>
  </si>
  <si>
    <r>
      <rPr>
        <sz val="10"/>
        <rFont val="Times New Roman"/>
        <charset val="134"/>
      </rPr>
      <t>6</t>
    </r>
    <r>
      <rPr>
        <sz val="10"/>
        <rFont val="黑体"/>
        <charset val="134"/>
      </rPr>
      <t>、财政事务（财政局）</t>
    </r>
  </si>
  <si>
    <t>惠农政策培训经费</t>
  </si>
  <si>
    <t>政府债务化解金融债务报表统计工作经费</t>
  </si>
  <si>
    <t>农村公益事业财政奖补工作经费</t>
  </si>
  <si>
    <t>全县电子非税收入一般缴款书运行经费</t>
  </si>
  <si>
    <t>投资评审工作经费</t>
  </si>
  <si>
    <r>
      <rPr>
        <sz val="10"/>
        <rFont val="宋体"/>
        <charset val="134"/>
      </rPr>
      <t>《</t>
    </r>
    <r>
      <rPr>
        <sz val="10"/>
        <rFont val="Times New Roman"/>
        <charset val="134"/>
      </rPr>
      <t>2023</t>
    </r>
    <r>
      <rPr>
        <sz val="10"/>
        <rFont val="宋体"/>
        <charset val="134"/>
      </rPr>
      <t>年财经委员会第一次会议纪要》增加投评劳务派遣人员支出，其中：</t>
    </r>
    <r>
      <rPr>
        <sz val="10"/>
        <rFont val="Times New Roman"/>
        <charset val="134"/>
      </rPr>
      <t>2024</t>
    </r>
    <r>
      <rPr>
        <sz val="10"/>
        <rFont val="宋体"/>
        <charset val="134"/>
      </rPr>
      <t>年劳务派遣人员工资预计</t>
    </r>
    <r>
      <rPr>
        <sz val="10"/>
        <rFont val="Times New Roman"/>
        <charset val="134"/>
      </rPr>
      <t>59</t>
    </r>
    <r>
      <rPr>
        <sz val="10"/>
        <rFont val="宋体"/>
        <charset val="134"/>
      </rPr>
      <t>万元，软件更新及询价网站会员及书刊费预计</t>
    </r>
    <r>
      <rPr>
        <sz val="10"/>
        <rFont val="Times New Roman"/>
        <charset val="134"/>
      </rPr>
      <t>20</t>
    </r>
    <r>
      <rPr>
        <sz val="10"/>
        <rFont val="宋体"/>
        <charset val="134"/>
      </rPr>
      <t>万元，评审业务培训费</t>
    </r>
    <r>
      <rPr>
        <sz val="10"/>
        <rFont val="Times New Roman"/>
        <charset val="134"/>
      </rPr>
      <t>3</t>
    </r>
    <r>
      <rPr>
        <sz val="10"/>
        <rFont val="宋体"/>
        <charset val="134"/>
      </rPr>
      <t>万元，资料装订及印刷</t>
    </r>
    <r>
      <rPr>
        <sz val="10"/>
        <rFont val="Times New Roman"/>
        <charset val="134"/>
      </rPr>
      <t>1</t>
    </r>
    <r>
      <rPr>
        <sz val="10"/>
        <rFont val="宋体"/>
        <charset val="134"/>
      </rPr>
      <t>万元。</t>
    </r>
  </si>
  <si>
    <t>预算绩效管理工作经费</t>
  </si>
  <si>
    <r>
      <rPr>
        <sz val="10"/>
        <rFont val="宋体"/>
        <charset val="134"/>
      </rPr>
      <t>（湘财绩</t>
    </r>
    <r>
      <rPr>
        <sz val="10"/>
        <rFont val="Times New Roman"/>
        <charset val="134"/>
      </rPr>
      <t>[2023]5</t>
    </r>
    <r>
      <rPr>
        <sz val="10"/>
        <rFont val="宋体"/>
        <charset val="134"/>
      </rPr>
      <t>号）《湖南省财政厅关于开展</t>
    </r>
    <r>
      <rPr>
        <sz val="10"/>
        <rFont val="Times New Roman"/>
        <charset val="134"/>
      </rPr>
      <t>2023</t>
    </r>
    <r>
      <rPr>
        <sz val="10"/>
        <rFont val="宋体"/>
        <charset val="134"/>
      </rPr>
      <t>年度市县财政部门预算绩效管理考核工作的通知》，其中：事前绩效评估</t>
    </r>
    <r>
      <rPr>
        <sz val="10"/>
        <rFont val="Times New Roman"/>
        <charset val="134"/>
      </rPr>
      <t>5</t>
    </r>
    <r>
      <rPr>
        <sz val="10"/>
        <rFont val="宋体"/>
        <charset val="134"/>
      </rPr>
      <t>万，重点绩效监控</t>
    </r>
    <r>
      <rPr>
        <sz val="10"/>
        <rFont val="Times New Roman"/>
        <charset val="134"/>
      </rPr>
      <t>5</t>
    </r>
    <r>
      <rPr>
        <sz val="10"/>
        <rFont val="宋体"/>
        <charset val="134"/>
      </rPr>
      <t>万，重点绩效评价</t>
    </r>
    <r>
      <rPr>
        <sz val="10"/>
        <rFont val="Times New Roman"/>
        <charset val="134"/>
      </rPr>
      <t>30</t>
    </r>
    <r>
      <rPr>
        <sz val="10"/>
        <rFont val="宋体"/>
        <charset val="134"/>
      </rPr>
      <t>万，绩效系统运维费</t>
    </r>
    <r>
      <rPr>
        <sz val="10"/>
        <rFont val="Times New Roman"/>
        <charset val="134"/>
      </rPr>
      <t>5</t>
    </r>
    <r>
      <rPr>
        <sz val="10"/>
        <rFont val="宋体"/>
        <charset val="134"/>
      </rPr>
      <t>万，预算绩效管理培训会</t>
    </r>
    <r>
      <rPr>
        <sz val="10"/>
        <rFont val="Times New Roman"/>
        <charset val="134"/>
      </rPr>
      <t>5</t>
    </r>
    <r>
      <rPr>
        <sz val="10"/>
        <rFont val="宋体"/>
        <charset val="134"/>
      </rPr>
      <t>万</t>
    </r>
  </si>
  <si>
    <t>政府采购管理经费</t>
  </si>
  <si>
    <t>政府会计制度改革</t>
  </si>
  <si>
    <r>
      <rPr>
        <sz val="10"/>
        <rFont val="宋体"/>
        <charset val="134"/>
      </rPr>
      <t>《湖南省财政厅关于印发〈湖南省推进政府会计改革工作方案〉的通知》（湘财会</t>
    </r>
    <r>
      <rPr>
        <sz val="10"/>
        <rFont val="Times New Roman"/>
        <charset val="134"/>
      </rPr>
      <t>[2018]20</t>
    </r>
    <r>
      <rPr>
        <sz val="10"/>
        <rFont val="宋体"/>
        <charset val="134"/>
      </rPr>
      <t>号）</t>
    </r>
  </si>
  <si>
    <t>国有资产管理</t>
  </si>
  <si>
    <r>
      <rPr>
        <sz val="10"/>
        <rFont val="宋体"/>
        <charset val="134"/>
      </rPr>
      <t>《湖南省财政厅关于做好预算管理一体化系统资产板块全省上线工作的通知》、《行政事业单位国有资产清查处置与管理改革盘活工作方案》（湘财资〔</t>
    </r>
    <r>
      <rPr>
        <sz val="10"/>
        <rFont val="Times New Roman"/>
        <charset val="134"/>
      </rPr>
      <t>2023</t>
    </r>
    <r>
      <rPr>
        <sz val="10"/>
        <rFont val="宋体"/>
        <charset val="134"/>
      </rPr>
      <t>〕</t>
    </r>
    <r>
      <rPr>
        <sz val="10"/>
        <rFont val="Times New Roman"/>
        <charset val="134"/>
      </rPr>
      <t>7</t>
    </r>
    <r>
      <rPr>
        <sz val="10"/>
        <rFont val="宋体"/>
        <charset val="134"/>
      </rPr>
      <t>号），其中：资产年报培训及运维服务（全年）</t>
    </r>
    <r>
      <rPr>
        <sz val="10"/>
        <rFont val="Times New Roman"/>
        <charset val="134"/>
      </rPr>
      <t>6.4</t>
    </r>
    <r>
      <rPr>
        <sz val="10"/>
        <rFont val="宋体"/>
        <charset val="134"/>
      </rPr>
      <t>万元，新增国有</t>
    </r>
    <r>
      <rPr>
        <sz val="10"/>
        <rFont val="Times New Roman"/>
        <charset val="134"/>
      </rPr>
      <t>“</t>
    </r>
    <r>
      <rPr>
        <sz val="10"/>
        <rFont val="宋体"/>
        <charset val="134"/>
      </rPr>
      <t>三资</t>
    </r>
    <r>
      <rPr>
        <sz val="10"/>
        <rFont val="Times New Roman"/>
        <charset val="134"/>
      </rPr>
      <t>”</t>
    </r>
    <r>
      <rPr>
        <sz val="10"/>
        <rFont val="宋体"/>
        <charset val="134"/>
      </rPr>
      <t>清查处置盘活工作中资产评估费等相关费用共约</t>
    </r>
    <r>
      <rPr>
        <sz val="10"/>
        <rFont val="Times New Roman"/>
        <charset val="134"/>
      </rPr>
      <t>86</t>
    </r>
    <r>
      <rPr>
        <sz val="10"/>
        <rFont val="宋体"/>
        <charset val="134"/>
      </rPr>
      <t>万。</t>
    </r>
  </si>
  <si>
    <t>部门预算编制工作经费</t>
  </si>
  <si>
    <r>
      <rPr>
        <sz val="10"/>
        <rFont val="宋体"/>
        <charset val="134"/>
      </rPr>
      <t>其中：培训会议经费</t>
    </r>
    <r>
      <rPr>
        <sz val="10"/>
        <rFont val="Times New Roman"/>
        <charset val="134"/>
      </rPr>
      <t>5</t>
    </r>
    <r>
      <rPr>
        <sz val="10"/>
        <rFont val="宋体"/>
        <charset val="134"/>
      </rPr>
      <t>万元、部门预算资料和指标文件装订整理</t>
    </r>
    <r>
      <rPr>
        <sz val="10"/>
        <rFont val="Times New Roman"/>
        <charset val="134"/>
      </rPr>
      <t>10</t>
    </r>
    <r>
      <rPr>
        <sz val="10"/>
        <rFont val="宋体"/>
        <charset val="134"/>
      </rPr>
      <t>万元、部门预算编制优秀单位评选</t>
    </r>
    <r>
      <rPr>
        <sz val="10"/>
        <rFont val="Times New Roman"/>
        <charset val="134"/>
      </rPr>
      <t>1</t>
    </r>
    <r>
      <rPr>
        <sz val="10"/>
        <rFont val="宋体"/>
        <charset val="134"/>
      </rPr>
      <t>万元，部门预算编制工程师驻点经费</t>
    </r>
    <r>
      <rPr>
        <sz val="10"/>
        <rFont val="Times New Roman"/>
        <charset val="134"/>
      </rPr>
      <t>4</t>
    </r>
    <r>
      <rPr>
        <sz val="10"/>
        <rFont val="宋体"/>
        <charset val="134"/>
      </rPr>
      <t>万元、预决算公开平台系统维护费</t>
    </r>
    <r>
      <rPr>
        <sz val="10"/>
        <rFont val="Times New Roman"/>
        <charset val="134"/>
      </rPr>
      <t>4</t>
    </r>
    <r>
      <rPr>
        <sz val="10"/>
        <rFont val="宋体"/>
        <charset val="134"/>
      </rPr>
      <t>万元</t>
    </r>
  </si>
  <si>
    <t>财政监督管理经费</t>
  </si>
  <si>
    <t>预算管理一体化系统建设运行经费</t>
  </si>
  <si>
    <t>会计核算云系统服务经费</t>
  </si>
  <si>
    <t>全县预算单位网络运行及维护经费</t>
  </si>
  <si>
    <t>全县预算管理单位增多，网络管理支出提高</t>
  </si>
  <si>
    <r>
      <rPr>
        <sz val="10"/>
        <rFont val="Times New Roman"/>
        <charset val="134"/>
      </rPr>
      <t>7</t>
    </r>
    <r>
      <rPr>
        <sz val="10"/>
        <rFont val="黑体"/>
        <charset val="134"/>
      </rPr>
      <t>、税收事务</t>
    </r>
  </si>
  <si>
    <r>
      <rPr>
        <sz val="10"/>
        <rFont val="宋体"/>
        <charset val="134"/>
      </rPr>
      <t>协税护税办公室工作经费</t>
    </r>
    <r>
      <rPr>
        <sz val="10"/>
        <rFont val="Times New Roman"/>
        <charset val="134"/>
      </rPr>
      <t>**</t>
    </r>
  </si>
  <si>
    <t>国库支付</t>
  </si>
  <si>
    <r>
      <rPr>
        <sz val="10"/>
        <rFont val="宋体"/>
        <charset val="134"/>
      </rPr>
      <t>财政及相关协税部门征管经费</t>
    </r>
    <r>
      <rPr>
        <sz val="10"/>
        <rFont val="Times New Roman"/>
        <charset val="134"/>
      </rPr>
      <t>**</t>
    </r>
  </si>
  <si>
    <r>
      <rPr>
        <sz val="10"/>
        <rFont val="宋体"/>
        <charset val="134"/>
      </rPr>
      <t>征收手续费</t>
    </r>
    <r>
      <rPr>
        <sz val="10"/>
        <rFont val="Times New Roman"/>
        <charset val="134"/>
      </rPr>
      <t>**</t>
    </r>
  </si>
  <si>
    <r>
      <rPr>
        <sz val="10"/>
        <rFont val="宋体"/>
        <charset val="134"/>
      </rPr>
      <t>预计</t>
    </r>
    <r>
      <rPr>
        <sz val="10"/>
        <rFont val="Times New Roman"/>
        <charset val="134"/>
      </rPr>
      <t>200</t>
    </r>
    <r>
      <rPr>
        <sz val="10"/>
        <rFont val="宋体"/>
        <charset val="134"/>
      </rPr>
      <t>万</t>
    </r>
    <r>
      <rPr>
        <sz val="10"/>
        <rFont val="Times New Roman"/>
        <charset val="134"/>
      </rPr>
      <t>/</t>
    </r>
    <r>
      <rPr>
        <sz val="10"/>
        <rFont val="宋体"/>
        <charset val="134"/>
      </rPr>
      <t>月</t>
    </r>
    <r>
      <rPr>
        <sz val="10"/>
        <rFont val="Times New Roman"/>
        <charset val="134"/>
      </rPr>
      <t>*12=2400</t>
    </r>
    <r>
      <rPr>
        <sz val="10"/>
        <rFont val="宋体"/>
        <charset val="134"/>
      </rPr>
      <t>万元</t>
    </r>
  </si>
  <si>
    <r>
      <rPr>
        <sz val="10"/>
        <rFont val="宋体"/>
        <charset val="134"/>
      </rPr>
      <t>乡镇财政管理工作经费和资金监管工作经费</t>
    </r>
    <r>
      <rPr>
        <sz val="10"/>
        <rFont val="Times New Roman"/>
        <charset val="134"/>
      </rPr>
      <t>**</t>
    </r>
  </si>
  <si>
    <r>
      <rPr>
        <sz val="10"/>
        <rFont val="Times New Roman"/>
        <charset val="134"/>
      </rPr>
      <t>8</t>
    </r>
    <r>
      <rPr>
        <sz val="10"/>
        <rFont val="黑体"/>
        <charset val="134"/>
      </rPr>
      <t>、审计事务（审计局）</t>
    </r>
  </si>
  <si>
    <t>审计执法成本（日常审计经费）</t>
  </si>
  <si>
    <t>同级财政审计、金审工程及政府投资项目审计经费（专项审计经费）</t>
  </si>
  <si>
    <r>
      <rPr>
        <sz val="10"/>
        <rFont val="宋体"/>
        <charset val="134"/>
      </rPr>
      <t>其中：财政同级审计</t>
    </r>
    <r>
      <rPr>
        <sz val="10"/>
        <rFont val="Times New Roman"/>
        <charset val="134"/>
      </rPr>
      <t>16</t>
    </r>
    <r>
      <rPr>
        <sz val="10"/>
        <rFont val="宋体"/>
        <charset val="134"/>
      </rPr>
      <t>万元，金审工程24万元，政府投资项目审计经费16万元</t>
    </r>
  </si>
  <si>
    <t>大数据审计分析应用系统建设经费</t>
  </si>
  <si>
    <t>第四次审计委员会研究同意</t>
  </si>
  <si>
    <r>
      <rPr>
        <sz val="10"/>
        <rFont val="Times New Roman"/>
        <charset val="134"/>
      </rPr>
      <t>9</t>
    </r>
    <r>
      <rPr>
        <sz val="10"/>
        <rFont val="黑体"/>
        <charset val="134"/>
      </rPr>
      <t>、纪检监察事务</t>
    </r>
  </si>
  <si>
    <r>
      <rPr>
        <sz val="10"/>
        <rFont val="Times New Roman"/>
        <charset val="134"/>
      </rPr>
      <t>1</t>
    </r>
    <r>
      <rPr>
        <sz val="10"/>
        <rFont val="宋体"/>
        <charset val="134"/>
      </rPr>
      <t>）中国共产党东安县纪律检查委员会</t>
    </r>
  </si>
  <si>
    <t>纪委机关办案专项经费</t>
  </si>
  <si>
    <t>乡镇场纪委工作经费</t>
  </si>
  <si>
    <r>
      <rPr>
        <sz val="10"/>
        <rFont val="Times New Roman"/>
        <charset val="134"/>
      </rPr>
      <t>16</t>
    </r>
    <r>
      <rPr>
        <sz val="10"/>
        <rFont val="宋体"/>
        <charset val="134"/>
      </rPr>
      <t>个乡镇每个工作经费</t>
    </r>
    <r>
      <rPr>
        <sz val="10"/>
        <rFont val="Times New Roman"/>
        <charset val="134"/>
      </rPr>
      <t>2.4</t>
    </r>
    <r>
      <rPr>
        <sz val="10"/>
        <rFont val="宋体"/>
        <charset val="134"/>
      </rPr>
      <t>万办案经费</t>
    </r>
    <r>
      <rPr>
        <sz val="10"/>
        <rFont val="Times New Roman"/>
        <charset val="134"/>
      </rPr>
      <t>8</t>
    </r>
    <r>
      <rPr>
        <sz val="10"/>
        <rFont val="宋体"/>
        <charset val="134"/>
      </rPr>
      <t>万</t>
    </r>
  </si>
  <si>
    <t>派驻派出纪检监察组工作经费</t>
  </si>
  <si>
    <r>
      <rPr>
        <sz val="10"/>
        <rFont val="Times New Roman"/>
        <charset val="134"/>
      </rPr>
      <t>13</t>
    </r>
    <r>
      <rPr>
        <sz val="10"/>
        <rFont val="宋体"/>
        <charset val="134"/>
      </rPr>
      <t>个派出纪检组每个</t>
    </r>
    <r>
      <rPr>
        <sz val="10"/>
        <rFont val="Times New Roman"/>
        <charset val="134"/>
      </rPr>
      <t>8</t>
    </r>
    <r>
      <rPr>
        <sz val="10"/>
        <rFont val="宋体"/>
        <charset val="134"/>
      </rPr>
      <t>万元</t>
    </r>
  </si>
  <si>
    <r>
      <rPr>
        <sz val="10"/>
        <rFont val="Times New Roman"/>
        <charset val="134"/>
      </rPr>
      <t>2</t>
    </r>
    <r>
      <rPr>
        <sz val="10"/>
        <rFont val="宋体"/>
        <charset val="134"/>
      </rPr>
      <t>）中共东安县委巡察工作领导小组办公室</t>
    </r>
  </si>
  <si>
    <r>
      <rPr>
        <sz val="10"/>
        <rFont val="宋体"/>
        <charset val="134"/>
      </rPr>
      <t>巡察村（社区）工作经费</t>
    </r>
    <r>
      <rPr>
        <sz val="10"/>
        <rFont val="Times New Roman"/>
        <charset val="134"/>
      </rPr>
      <t>**</t>
    </r>
  </si>
  <si>
    <r>
      <rPr>
        <sz val="10"/>
        <rFont val="宋体"/>
        <charset val="134"/>
      </rPr>
      <t>新增，报县政府审批使用，县委常委会议纪要（</t>
    </r>
    <r>
      <rPr>
        <sz val="10"/>
        <rFont val="Times New Roman"/>
        <charset val="134"/>
      </rPr>
      <t>2023</t>
    </r>
    <r>
      <rPr>
        <sz val="10"/>
        <rFont val="宋体"/>
        <charset val="134"/>
      </rPr>
      <t>）第</t>
    </r>
    <r>
      <rPr>
        <sz val="10"/>
        <rFont val="Times New Roman"/>
        <charset val="134"/>
      </rPr>
      <t>6</t>
    </r>
    <r>
      <rPr>
        <sz val="10"/>
        <rFont val="宋体"/>
        <charset val="134"/>
      </rPr>
      <t>次</t>
    </r>
  </si>
  <si>
    <t>县委巡察办（包括信息中心）工作经费</t>
  </si>
  <si>
    <t>巡察组工作经费</t>
  </si>
  <si>
    <r>
      <rPr>
        <sz val="10"/>
        <rFont val="Times New Roman"/>
        <charset val="134"/>
      </rPr>
      <t>4</t>
    </r>
    <r>
      <rPr>
        <sz val="10"/>
        <rFont val="宋体"/>
        <charset val="134"/>
      </rPr>
      <t>个巡察组每个</t>
    </r>
    <r>
      <rPr>
        <sz val="10"/>
        <rFont val="Times New Roman"/>
        <charset val="134"/>
      </rPr>
      <t>8</t>
    </r>
    <r>
      <rPr>
        <sz val="10"/>
        <rFont val="宋体"/>
        <charset val="134"/>
      </rPr>
      <t>万元巡察信息中心工作经费</t>
    </r>
    <r>
      <rPr>
        <sz val="10"/>
        <rFont val="Times New Roman"/>
        <charset val="134"/>
      </rPr>
      <t>8</t>
    </r>
    <r>
      <rPr>
        <sz val="10"/>
        <rFont val="宋体"/>
        <charset val="134"/>
      </rPr>
      <t>万元</t>
    </r>
  </si>
  <si>
    <t>县区交叉巡察工作经费</t>
  </si>
  <si>
    <r>
      <rPr>
        <sz val="10"/>
        <rFont val="Times New Roman"/>
        <charset val="134"/>
      </rPr>
      <t>3</t>
    </r>
    <r>
      <rPr>
        <sz val="10"/>
        <rFont val="宋体"/>
        <charset val="134"/>
      </rPr>
      <t>）非专职纪检员及乡镇纪检干部津贴</t>
    </r>
  </si>
  <si>
    <r>
      <rPr>
        <sz val="10"/>
        <rFont val="宋体"/>
        <charset val="134"/>
      </rPr>
      <t>非专职纪检委员</t>
    </r>
    <r>
      <rPr>
        <sz val="10"/>
        <rFont val="Times New Roman"/>
        <charset val="134"/>
      </rPr>
      <t>2023</t>
    </r>
    <r>
      <rPr>
        <sz val="10"/>
        <rFont val="宋体"/>
        <charset val="134"/>
      </rPr>
      <t>年</t>
    </r>
    <r>
      <rPr>
        <sz val="10"/>
        <rFont val="Times New Roman"/>
        <charset val="134"/>
      </rPr>
      <t>8</t>
    </r>
    <r>
      <rPr>
        <sz val="10"/>
        <rFont val="宋体"/>
        <charset val="134"/>
      </rPr>
      <t>人</t>
    </r>
    <r>
      <rPr>
        <sz val="10"/>
        <rFont val="Times New Roman"/>
        <charset val="134"/>
      </rPr>
      <t>*220*12=2.112</t>
    </r>
    <r>
      <rPr>
        <sz val="10"/>
        <rFont val="宋体"/>
        <charset val="134"/>
      </rPr>
      <t>万元。乡镇场（含舜管局）纪检监察干部</t>
    </r>
    <r>
      <rPr>
        <sz val="10"/>
        <rFont val="Times New Roman"/>
        <charset val="134"/>
      </rPr>
      <t>2023</t>
    </r>
    <r>
      <rPr>
        <sz val="10"/>
        <rFont val="宋体"/>
        <charset val="134"/>
      </rPr>
      <t>年</t>
    </r>
    <r>
      <rPr>
        <sz val="10"/>
        <rFont val="Times New Roman"/>
        <charset val="134"/>
      </rPr>
      <t>65</t>
    </r>
    <r>
      <rPr>
        <sz val="10"/>
        <rFont val="宋体"/>
        <charset val="134"/>
      </rPr>
      <t>人</t>
    </r>
    <r>
      <rPr>
        <sz val="10"/>
        <rFont val="Times New Roman"/>
        <charset val="134"/>
      </rPr>
      <t>*220*12=17.16</t>
    </r>
  </si>
  <si>
    <r>
      <rPr>
        <sz val="10"/>
        <rFont val="Times New Roman"/>
        <charset val="134"/>
      </rPr>
      <t>10</t>
    </r>
    <r>
      <rPr>
        <sz val="10"/>
        <rFont val="黑体"/>
        <charset val="134"/>
      </rPr>
      <t>、商贸事务（商务局）</t>
    </r>
  </si>
  <si>
    <r>
      <rPr>
        <sz val="10"/>
        <rFont val="Times New Roman"/>
        <charset val="134"/>
      </rPr>
      <t>1</t>
    </r>
    <r>
      <rPr>
        <sz val="10"/>
        <rFont val="宋体"/>
        <charset val="134"/>
      </rPr>
      <t>）东安县商务局</t>
    </r>
  </si>
  <si>
    <t>外资工作经费</t>
  </si>
  <si>
    <t>市场运行监测经费</t>
  </si>
  <si>
    <t>承接产业转移办公室工作经费</t>
  </si>
  <si>
    <t>招商引资接待费（三公经费）</t>
  </si>
  <si>
    <t>县投资促进局工作经费</t>
  </si>
  <si>
    <t>开放性经济领导小组工作经费</t>
  </si>
  <si>
    <t>东莞同乡会经费</t>
  </si>
  <si>
    <t>电商办运行经费</t>
  </si>
  <si>
    <r>
      <rPr>
        <sz val="10"/>
        <rFont val="宋体"/>
        <charset val="134"/>
      </rPr>
      <t>其中：电商办公大楼租金</t>
    </r>
    <r>
      <rPr>
        <sz val="10"/>
        <rFont val="Times New Roman"/>
        <charset val="134"/>
      </rPr>
      <t>30</t>
    </r>
    <r>
      <rPr>
        <sz val="10"/>
        <rFont val="宋体"/>
        <charset val="134"/>
      </rPr>
      <t>万元、运行</t>
    </r>
    <r>
      <rPr>
        <sz val="10"/>
        <rFont val="Times New Roman"/>
        <charset val="134"/>
      </rPr>
      <t>16</t>
    </r>
    <r>
      <rPr>
        <sz val="10"/>
        <rFont val="宋体"/>
        <charset val="134"/>
      </rPr>
      <t>万元、电子商务进农村综合示范县工作经费</t>
    </r>
    <r>
      <rPr>
        <sz val="10"/>
        <rFont val="Times New Roman"/>
        <charset val="134"/>
      </rPr>
      <t>8</t>
    </r>
    <r>
      <rPr>
        <sz val="10"/>
        <rFont val="宋体"/>
        <charset val="134"/>
      </rPr>
      <t>万元</t>
    </r>
  </si>
  <si>
    <r>
      <rPr>
        <sz val="10"/>
        <rFont val="Times New Roman"/>
        <charset val="134"/>
      </rPr>
      <t>2</t>
    </r>
    <r>
      <rPr>
        <sz val="10"/>
        <rFont val="宋体"/>
        <charset val="134"/>
      </rPr>
      <t>）招商引资奖励及工作经费</t>
    </r>
    <r>
      <rPr>
        <sz val="10"/>
        <rFont val="Times New Roman"/>
        <charset val="134"/>
      </rPr>
      <t>**</t>
    </r>
  </si>
  <si>
    <t>报县政府审核拨付，包含开放型经济工作经费、优化营商环境测评经费、参与各项博览会经费等用于招商引资的支出</t>
  </si>
  <si>
    <r>
      <rPr>
        <sz val="10"/>
        <rFont val="Times New Roman"/>
        <charset val="134"/>
      </rPr>
      <t>11</t>
    </r>
    <r>
      <rPr>
        <sz val="10"/>
        <rFont val="黑体"/>
        <charset val="134"/>
      </rPr>
      <t>、民主党派及工商联事务（工商联）</t>
    </r>
  </si>
  <si>
    <t>工商联业务费</t>
  </si>
  <si>
    <t>非公党工委工作经费</t>
  </si>
  <si>
    <t>光促会经费</t>
  </si>
  <si>
    <r>
      <rPr>
        <sz val="10"/>
        <rFont val="Times New Roman"/>
        <charset val="134"/>
      </rPr>
      <t>12</t>
    </r>
    <r>
      <rPr>
        <sz val="10"/>
        <rFont val="黑体"/>
        <charset val="134"/>
      </rPr>
      <t>、档案事务</t>
    </r>
    <r>
      <rPr>
        <sz val="10"/>
        <rFont val="Times New Roman"/>
        <charset val="134"/>
      </rPr>
      <t>*</t>
    </r>
  </si>
  <si>
    <r>
      <rPr>
        <sz val="10"/>
        <rFont val="Times New Roman"/>
        <charset val="134"/>
      </rPr>
      <t>1</t>
    </r>
    <r>
      <rPr>
        <sz val="10"/>
        <rFont val="宋体"/>
        <charset val="134"/>
      </rPr>
      <t>）档案管理经费</t>
    </r>
  </si>
  <si>
    <r>
      <rPr>
        <sz val="10"/>
        <rFont val="Times New Roman"/>
        <charset val="134"/>
      </rPr>
      <t>2</t>
    </r>
    <r>
      <rPr>
        <sz val="10"/>
        <rFont val="宋体"/>
        <charset val="134"/>
      </rPr>
      <t>）档案馆建设费用</t>
    </r>
    <r>
      <rPr>
        <sz val="10"/>
        <rFont val="Times New Roman"/>
        <charset val="134"/>
      </rPr>
      <t>**</t>
    </r>
  </si>
  <si>
    <t>报县政府审批使用</t>
  </si>
  <si>
    <r>
      <rPr>
        <sz val="10"/>
        <rFont val="Times New Roman"/>
        <charset val="134"/>
      </rPr>
      <t>13</t>
    </r>
    <r>
      <rPr>
        <sz val="10"/>
        <rFont val="黑体"/>
        <charset val="134"/>
      </rPr>
      <t>、群众团体事务</t>
    </r>
  </si>
  <si>
    <r>
      <rPr>
        <sz val="10"/>
        <rFont val="Times New Roman"/>
        <charset val="134"/>
      </rPr>
      <t>1</t>
    </r>
    <r>
      <rPr>
        <sz val="10"/>
        <rFont val="宋体"/>
        <charset val="134"/>
      </rPr>
      <t>）东安县妇女联合会</t>
    </r>
  </si>
  <si>
    <t>妇女儿童活动中心专项工作经费</t>
  </si>
  <si>
    <r>
      <rPr>
        <sz val="10"/>
        <rFont val="宋体"/>
        <charset val="134"/>
      </rPr>
      <t>县委常委会【</t>
    </r>
    <r>
      <rPr>
        <sz val="10"/>
        <rFont val="Times New Roman"/>
        <charset val="134"/>
      </rPr>
      <t>2022</t>
    </r>
    <r>
      <rPr>
        <sz val="10"/>
        <rFont val="宋体"/>
        <charset val="134"/>
      </rPr>
      <t>】第</t>
    </r>
    <r>
      <rPr>
        <sz val="10"/>
        <rFont val="Times New Roman"/>
        <charset val="134"/>
      </rPr>
      <t>23</t>
    </r>
    <r>
      <rPr>
        <sz val="10"/>
        <rFont val="宋体"/>
        <charset val="134"/>
      </rPr>
      <t>次会议</t>
    </r>
  </si>
  <si>
    <t>心理健康与家庭教育专项经费</t>
  </si>
  <si>
    <t>乡镇妇女工作经费</t>
  </si>
  <si>
    <r>
      <rPr>
        <sz val="10"/>
        <rFont val="宋体"/>
        <charset val="134"/>
      </rPr>
      <t>每个乡镇</t>
    </r>
    <r>
      <rPr>
        <sz val="10"/>
        <rFont val="Times New Roman"/>
        <charset val="134"/>
      </rPr>
      <t>1.6</t>
    </r>
    <r>
      <rPr>
        <sz val="10"/>
        <rFont val="宋体"/>
        <charset val="134"/>
      </rPr>
      <t>万元安排</t>
    </r>
  </si>
  <si>
    <t>婚姻家庭纠纷调解委员会经费</t>
  </si>
  <si>
    <r>
      <rPr>
        <sz val="10"/>
        <rFont val="宋体"/>
        <charset val="134"/>
      </rPr>
      <t>县委常委会【</t>
    </r>
    <r>
      <rPr>
        <sz val="10"/>
        <rFont val="Times New Roman"/>
        <charset val="134"/>
      </rPr>
      <t>2017</t>
    </r>
    <r>
      <rPr>
        <sz val="10"/>
        <rFont val="宋体"/>
        <charset val="134"/>
      </rPr>
      <t>】第</t>
    </r>
    <r>
      <rPr>
        <sz val="10"/>
        <rFont val="Times New Roman"/>
        <charset val="134"/>
      </rPr>
      <t>7</t>
    </r>
    <r>
      <rPr>
        <sz val="10"/>
        <rFont val="宋体"/>
        <charset val="134"/>
      </rPr>
      <t>次会议</t>
    </r>
  </si>
  <si>
    <t>三八经费</t>
  </si>
  <si>
    <t>六一经费</t>
  </si>
  <si>
    <r>
      <rPr>
        <sz val="10"/>
        <rFont val="Times New Roman"/>
        <charset val="134"/>
      </rPr>
      <t>2</t>
    </r>
    <r>
      <rPr>
        <sz val="10"/>
        <rFont val="宋体"/>
        <charset val="134"/>
      </rPr>
      <t>）东安县总工会</t>
    </r>
  </si>
  <si>
    <r>
      <rPr>
        <sz val="10"/>
        <rFont val="宋体"/>
        <charset val="134"/>
      </rPr>
      <t>其他收入（财政代扣各单位缴纳工会经费）</t>
    </r>
    <r>
      <rPr>
        <sz val="10"/>
        <rFont val="Times New Roman"/>
        <charset val="134"/>
      </rPr>
      <t>38.452</t>
    </r>
    <r>
      <rPr>
        <sz val="10"/>
        <rFont val="宋体"/>
        <charset val="134"/>
      </rPr>
      <t>万元</t>
    </r>
  </si>
  <si>
    <t>每个乡镇总工会工作经费</t>
  </si>
  <si>
    <t>职工之家创建经费</t>
  </si>
  <si>
    <t>五一活动经费</t>
  </si>
  <si>
    <t>上缴上级工会</t>
  </si>
  <si>
    <r>
      <rPr>
        <sz val="10"/>
        <rFont val="Times New Roman"/>
        <charset val="134"/>
      </rPr>
      <t>3</t>
    </r>
    <r>
      <rPr>
        <sz val="10"/>
        <rFont val="宋体"/>
        <charset val="134"/>
      </rPr>
      <t>）中国共产主义青年团东安县委员会</t>
    </r>
  </si>
  <si>
    <r>
      <rPr>
        <sz val="10"/>
        <rFont val="宋体"/>
        <charset val="134"/>
      </rPr>
      <t>省文件规定按青少年人数每人</t>
    </r>
    <r>
      <rPr>
        <sz val="10"/>
        <rFont val="Times New Roman"/>
        <charset val="134"/>
      </rPr>
      <t>1</t>
    </r>
    <r>
      <rPr>
        <sz val="10"/>
        <rFont val="宋体"/>
        <charset val="134"/>
      </rPr>
      <t>元标准安排</t>
    </r>
  </si>
  <si>
    <t>乡镇团委工作经费</t>
  </si>
  <si>
    <r>
      <rPr>
        <sz val="10"/>
        <rFont val="宋体"/>
        <charset val="134"/>
      </rPr>
      <t>每个乡镇团委工作经费</t>
    </r>
    <r>
      <rPr>
        <sz val="10"/>
        <rFont val="Times New Roman"/>
        <charset val="134"/>
      </rPr>
      <t>1.6</t>
    </r>
    <r>
      <rPr>
        <sz val="10"/>
        <rFont val="宋体"/>
        <charset val="134"/>
      </rPr>
      <t>万元安排</t>
    </r>
  </si>
  <si>
    <t>青少年事业发展专项经费</t>
  </si>
  <si>
    <t>预防青少年犯罪经费</t>
  </si>
  <si>
    <r>
      <rPr>
        <sz val="10"/>
        <rFont val="Times New Roman"/>
        <charset val="134"/>
      </rPr>
      <t>14</t>
    </r>
    <r>
      <rPr>
        <sz val="10"/>
        <rFont val="黑体"/>
        <charset val="134"/>
      </rPr>
      <t>、党委办公厅（室）及相关机构事务（县委办）</t>
    </r>
  </si>
  <si>
    <t>文件印制经费</t>
  </si>
  <si>
    <r>
      <rPr>
        <sz val="10"/>
        <rFont val="Times New Roman"/>
        <charset val="134"/>
      </rPr>
      <t>2018</t>
    </r>
    <r>
      <rPr>
        <sz val="10"/>
        <rFont val="宋体"/>
        <charset val="134"/>
      </rPr>
      <t>年常委会讨论通过</t>
    </r>
  </si>
  <si>
    <t>保密事务经费</t>
  </si>
  <si>
    <r>
      <rPr>
        <sz val="10"/>
        <rFont val="宋体"/>
        <charset val="134"/>
      </rPr>
      <t>保密机要局机构合并延续【</t>
    </r>
    <r>
      <rPr>
        <sz val="10"/>
        <rFont val="Times New Roman"/>
        <charset val="134"/>
      </rPr>
      <t>2013</t>
    </r>
    <r>
      <rPr>
        <sz val="10"/>
        <rFont val="宋体"/>
        <charset val="134"/>
      </rPr>
      <t>】第</t>
    </r>
    <r>
      <rPr>
        <sz val="10"/>
        <rFont val="Times New Roman"/>
        <charset val="134"/>
      </rPr>
      <t>8</t>
    </r>
    <r>
      <rPr>
        <sz val="10"/>
        <rFont val="宋体"/>
        <charset val="134"/>
      </rPr>
      <t>次常委会批复</t>
    </r>
    <r>
      <rPr>
        <sz val="10"/>
        <rFont val="Times New Roman"/>
        <charset val="134"/>
      </rPr>
      <t>8</t>
    </r>
    <r>
      <rPr>
        <sz val="10"/>
        <rFont val="宋体"/>
        <charset val="134"/>
      </rPr>
      <t>万，电子政务内网运维经费</t>
    </r>
    <r>
      <rPr>
        <sz val="10"/>
        <rFont val="Times New Roman"/>
        <charset val="134"/>
      </rPr>
      <t>14.4</t>
    </r>
    <r>
      <rPr>
        <sz val="10"/>
        <rFont val="宋体"/>
        <charset val="134"/>
      </rPr>
      <t>万元，原列公共安全支出</t>
    </r>
  </si>
  <si>
    <t>深化改革办经费</t>
  </si>
  <si>
    <r>
      <rPr>
        <sz val="10"/>
        <rFont val="宋体"/>
        <charset val="134"/>
      </rPr>
      <t>【</t>
    </r>
    <r>
      <rPr>
        <sz val="10"/>
        <rFont val="Times New Roman"/>
        <charset val="134"/>
      </rPr>
      <t>2014</t>
    </r>
    <r>
      <rPr>
        <sz val="10"/>
        <rFont val="宋体"/>
        <charset val="134"/>
      </rPr>
      <t>】第</t>
    </r>
    <r>
      <rPr>
        <sz val="10"/>
        <rFont val="Times New Roman"/>
        <charset val="134"/>
      </rPr>
      <t>16</t>
    </r>
    <r>
      <rPr>
        <sz val="10"/>
        <rFont val="宋体"/>
        <charset val="134"/>
      </rPr>
      <t>次常委会</t>
    </r>
  </si>
  <si>
    <t>县委改革与发展研究中心经费</t>
  </si>
  <si>
    <r>
      <rPr>
        <sz val="10"/>
        <rFont val="Times New Roman"/>
        <charset val="134"/>
      </rPr>
      <t>2021</t>
    </r>
    <r>
      <rPr>
        <sz val="10"/>
        <rFont val="宋体"/>
        <charset val="134"/>
      </rPr>
      <t>年机构成立批复</t>
    </r>
  </si>
  <si>
    <t>对台工作经费</t>
  </si>
  <si>
    <t>台办合并后延续</t>
  </si>
  <si>
    <t>大督查办经费</t>
  </si>
  <si>
    <r>
      <rPr>
        <sz val="10"/>
        <rFont val="宋体"/>
        <charset val="134"/>
      </rPr>
      <t>【</t>
    </r>
    <r>
      <rPr>
        <sz val="10"/>
        <rFont val="Times New Roman"/>
        <charset val="134"/>
      </rPr>
      <t>2007</t>
    </r>
    <r>
      <rPr>
        <sz val="10"/>
        <rFont val="宋体"/>
        <charset val="134"/>
      </rPr>
      <t>】第</t>
    </r>
    <r>
      <rPr>
        <sz val="10"/>
        <rFont val="Times New Roman"/>
        <charset val="134"/>
      </rPr>
      <t>3</t>
    </r>
    <r>
      <rPr>
        <sz val="10"/>
        <rFont val="宋体"/>
        <charset val="134"/>
      </rPr>
      <t>号常委会纪要</t>
    </r>
  </si>
  <si>
    <t>咨询委员会经费</t>
  </si>
  <si>
    <r>
      <rPr>
        <sz val="10"/>
        <rFont val="宋体"/>
        <charset val="134"/>
      </rPr>
      <t>【</t>
    </r>
    <r>
      <rPr>
        <sz val="10"/>
        <rFont val="Times New Roman"/>
        <charset val="134"/>
      </rPr>
      <t>2005</t>
    </r>
    <r>
      <rPr>
        <sz val="10"/>
        <rFont val="宋体"/>
        <charset val="134"/>
      </rPr>
      <t>】第</t>
    </r>
    <r>
      <rPr>
        <sz val="10"/>
        <rFont val="Times New Roman"/>
        <charset val="134"/>
      </rPr>
      <t>1</t>
    </r>
    <r>
      <rPr>
        <sz val="10"/>
        <rFont val="宋体"/>
        <charset val="134"/>
      </rPr>
      <t>号常委会纪要</t>
    </r>
  </si>
  <si>
    <t>政研室工作经费</t>
  </si>
  <si>
    <t>重大紧急信息处理工作经费</t>
  </si>
  <si>
    <r>
      <rPr>
        <sz val="10"/>
        <rFont val="宋体"/>
        <charset val="134"/>
      </rPr>
      <t>【</t>
    </r>
    <r>
      <rPr>
        <sz val="10"/>
        <rFont val="Times New Roman"/>
        <charset val="134"/>
      </rPr>
      <t>2013</t>
    </r>
    <r>
      <rPr>
        <sz val="10"/>
        <rFont val="宋体"/>
        <charset val="134"/>
      </rPr>
      <t>】第</t>
    </r>
    <r>
      <rPr>
        <sz val="10"/>
        <rFont val="Times New Roman"/>
        <charset val="134"/>
      </rPr>
      <t>8</t>
    </r>
    <r>
      <rPr>
        <sz val="10"/>
        <rFont val="宋体"/>
        <charset val="134"/>
      </rPr>
      <t>次常委会纪要</t>
    </r>
  </si>
  <si>
    <t>接待专项经费（三公经费）</t>
  </si>
  <si>
    <t>对外联络专项经费</t>
  </si>
  <si>
    <t>国安办经费</t>
  </si>
  <si>
    <t>政法委合并延续经费</t>
  </si>
  <si>
    <t>《东安要情》编报工作经费</t>
  </si>
  <si>
    <t>新增，《关于解决东安要情编报工作经费并列入财政预算的请示》领导批示</t>
  </si>
  <si>
    <t>东安通讯经费</t>
  </si>
  <si>
    <r>
      <rPr>
        <sz val="10"/>
        <rFont val="Times New Roman"/>
        <charset val="134"/>
      </rPr>
      <t>2008</t>
    </r>
    <r>
      <rPr>
        <sz val="10"/>
        <rFont val="宋体"/>
        <charset val="134"/>
      </rPr>
      <t>年常委会</t>
    </r>
  </si>
  <si>
    <t>重要文献研究</t>
  </si>
  <si>
    <r>
      <rPr>
        <sz val="10"/>
        <rFont val="宋体"/>
        <charset val="134"/>
      </rPr>
      <t>【</t>
    </r>
    <r>
      <rPr>
        <sz val="10"/>
        <rFont val="Times New Roman"/>
        <charset val="134"/>
      </rPr>
      <t>2009</t>
    </r>
    <r>
      <rPr>
        <sz val="10"/>
        <rFont val="宋体"/>
        <charset val="134"/>
      </rPr>
      <t>】第</t>
    </r>
    <r>
      <rPr>
        <sz val="10"/>
        <rFont val="Times New Roman"/>
        <charset val="134"/>
      </rPr>
      <t>7</t>
    </r>
    <r>
      <rPr>
        <sz val="10"/>
        <rFont val="宋体"/>
        <charset val="134"/>
      </rPr>
      <t>次常委会纪要</t>
    </r>
  </si>
  <si>
    <r>
      <rPr>
        <sz val="10"/>
        <rFont val="Times New Roman"/>
        <charset val="134"/>
      </rPr>
      <t>15</t>
    </r>
    <r>
      <rPr>
        <sz val="10"/>
        <rFont val="黑体"/>
        <charset val="134"/>
      </rPr>
      <t>、组织事务</t>
    </r>
  </si>
  <si>
    <r>
      <rPr>
        <sz val="10"/>
        <rFont val="Times New Roman"/>
        <charset val="134"/>
      </rPr>
      <t>1</t>
    </r>
    <r>
      <rPr>
        <sz val="10"/>
        <rFont val="宋体"/>
        <charset val="134"/>
      </rPr>
      <t>）中共共产党东安县委员会组织部</t>
    </r>
  </si>
  <si>
    <t>远程教育</t>
  </si>
  <si>
    <t>星级党组织创建</t>
  </si>
  <si>
    <t>党代表视察</t>
  </si>
  <si>
    <t>党员网格化管理</t>
  </si>
  <si>
    <t>大学生村官管理</t>
  </si>
  <si>
    <t>业务取消</t>
  </si>
  <si>
    <t>县直机关党员教育经费</t>
  </si>
  <si>
    <r>
      <rPr>
        <sz val="10"/>
        <rFont val="Times New Roman"/>
        <charset val="134"/>
      </rPr>
      <t>“</t>
    </r>
    <r>
      <rPr>
        <sz val="10"/>
        <rFont val="宋体"/>
        <charset val="134"/>
      </rPr>
      <t>潇湘红云智慧党建</t>
    </r>
    <r>
      <rPr>
        <sz val="10"/>
        <rFont val="Times New Roman"/>
        <charset val="134"/>
      </rPr>
      <t>”</t>
    </r>
    <r>
      <rPr>
        <sz val="10"/>
        <rFont val="宋体"/>
        <charset val="134"/>
      </rPr>
      <t>平台光纤租赁费</t>
    </r>
  </si>
  <si>
    <t>老干事务</t>
  </si>
  <si>
    <r>
      <rPr>
        <sz val="10"/>
        <rFont val="宋体"/>
        <charset val="134"/>
      </rPr>
      <t>其中：退休老干部特需、体检等费用</t>
    </r>
    <r>
      <rPr>
        <sz val="10"/>
        <rFont val="Times New Roman"/>
        <charset val="134"/>
      </rPr>
      <t>23.1</t>
    </r>
    <r>
      <rPr>
        <sz val="10"/>
        <rFont val="宋体"/>
        <charset val="134"/>
      </rPr>
      <t>万元、老龄办</t>
    </r>
    <r>
      <rPr>
        <sz val="10"/>
        <rFont val="Times New Roman"/>
        <charset val="134"/>
      </rPr>
      <t>13</t>
    </r>
    <r>
      <rPr>
        <sz val="10"/>
        <rFont val="宋体"/>
        <charset val="134"/>
      </rPr>
      <t>万元、老干部活动中心工作经费</t>
    </r>
    <r>
      <rPr>
        <sz val="10"/>
        <rFont val="Times New Roman"/>
        <charset val="134"/>
      </rPr>
      <t>5</t>
    </r>
    <r>
      <rPr>
        <sz val="10"/>
        <rFont val="宋体"/>
        <charset val="134"/>
      </rPr>
      <t>万元</t>
    </r>
  </si>
  <si>
    <t>干部教育</t>
  </si>
  <si>
    <t>干部档案管理</t>
  </si>
  <si>
    <t>干部档案管理需要</t>
  </si>
  <si>
    <t>公务员培训经费</t>
  </si>
  <si>
    <t>建整扶贫</t>
  </si>
  <si>
    <r>
      <rPr>
        <sz val="10"/>
        <rFont val="Times New Roman"/>
        <charset val="134"/>
      </rPr>
      <t>“</t>
    </r>
    <r>
      <rPr>
        <sz val="10"/>
        <rFont val="宋体"/>
        <charset val="134"/>
      </rPr>
      <t>两新</t>
    </r>
    <r>
      <rPr>
        <sz val="10"/>
        <rFont val="Times New Roman"/>
        <charset val="134"/>
      </rPr>
      <t>”</t>
    </r>
    <r>
      <rPr>
        <sz val="10"/>
        <rFont val="宋体"/>
        <charset val="134"/>
      </rPr>
      <t>非公有制经济和社会组织经费</t>
    </r>
  </si>
  <si>
    <t>乡镇党建工作专项经费</t>
  </si>
  <si>
    <r>
      <rPr>
        <sz val="10"/>
        <rFont val="宋体"/>
        <charset val="134"/>
      </rPr>
      <t>永组发【</t>
    </r>
    <r>
      <rPr>
        <sz val="10"/>
        <rFont val="Times New Roman"/>
        <charset val="134"/>
      </rPr>
      <t>2020</t>
    </r>
    <r>
      <rPr>
        <sz val="10"/>
        <rFont val="宋体"/>
        <charset val="134"/>
      </rPr>
      <t>】</t>
    </r>
    <r>
      <rPr>
        <sz val="10"/>
        <rFont val="Times New Roman"/>
        <charset val="134"/>
      </rPr>
      <t>9</t>
    </r>
    <r>
      <rPr>
        <sz val="10"/>
        <rFont val="宋体"/>
        <charset val="134"/>
      </rPr>
      <t>号规定：每个村</t>
    </r>
    <r>
      <rPr>
        <sz val="10"/>
        <rFont val="Times New Roman"/>
        <charset val="134"/>
      </rPr>
      <t>4</t>
    </r>
    <r>
      <rPr>
        <sz val="10"/>
        <rFont val="宋体"/>
        <charset val="134"/>
      </rPr>
      <t>万</t>
    </r>
    <r>
      <rPr>
        <sz val="10"/>
        <rFont val="Times New Roman"/>
        <charset val="134"/>
      </rPr>
      <t>/</t>
    </r>
    <r>
      <rPr>
        <sz val="10"/>
        <rFont val="宋体"/>
        <charset val="134"/>
      </rPr>
      <t>年</t>
    </r>
  </si>
  <si>
    <t>乡镇校建设工作经费</t>
  </si>
  <si>
    <r>
      <rPr>
        <sz val="10"/>
        <rFont val="宋体"/>
        <charset val="134"/>
      </rPr>
      <t>永组发【</t>
    </r>
    <r>
      <rPr>
        <sz val="10"/>
        <rFont val="Times New Roman"/>
        <charset val="134"/>
      </rPr>
      <t>2020</t>
    </r>
    <r>
      <rPr>
        <sz val="10"/>
        <rFont val="宋体"/>
        <charset val="134"/>
      </rPr>
      <t>】</t>
    </r>
    <r>
      <rPr>
        <sz val="10"/>
        <rFont val="Times New Roman"/>
        <charset val="134"/>
      </rPr>
      <t>2</t>
    </r>
    <r>
      <rPr>
        <sz val="10"/>
        <rFont val="宋体"/>
        <charset val="134"/>
      </rPr>
      <t>号规定，</t>
    </r>
    <r>
      <rPr>
        <sz val="10"/>
        <rFont val="Times New Roman"/>
        <charset val="134"/>
      </rPr>
      <t>16</t>
    </r>
    <r>
      <rPr>
        <sz val="10"/>
        <rFont val="宋体"/>
        <charset val="134"/>
      </rPr>
      <t>个乡镇场按</t>
    </r>
    <r>
      <rPr>
        <sz val="10"/>
        <rFont val="Times New Roman"/>
        <charset val="134"/>
      </rPr>
      <t>5</t>
    </r>
    <r>
      <rPr>
        <sz val="10"/>
        <rFont val="宋体"/>
        <charset val="134"/>
      </rPr>
      <t>万元</t>
    </r>
    <r>
      <rPr>
        <sz val="10"/>
        <rFont val="Times New Roman"/>
        <charset val="134"/>
      </rPr>
      <t>/</t>
    </r>
    <r>
      <rPr>
        <sz val="10"/>
        <rFont val="宋体"/>
        <charset val="134"/>
      </rPr>
      <t>年安排</t>
    </r>
  </si>
  <si>
    <t>两新组织办</t>
  </si>
  <si>
    <r>
      <rPr>
        <sz val="10"/>
        <rFont val="Times New Roman"/>
        <charset val="134"/>
      </rPr>
      <t>2</t>
    </r>
    <r>
      <rPr>
        <sz val="10"/>
        <rFont val="宋体"/>
        <charset val="134"/>
      </rPr>
      <t>）中共东安县机构编制委员会办公室</t>
    </r>
  </si>
  <si>
    <t>事业单位登记管理经费</t>
  </si>
  <si>
    <t>行政单位统一社会信用代码管理经费</t>
  </si>
  <si>
    <t>事业单位年检年审费</t>
  </si>
  <si>
    <r>
      <rPr>
        <sz val="10"/>
        <rFont val="Times New Roman"/>
        <charset val="134"/>
      </rPr>
      <t>3</t>
    </r>
    <r>
      <rPr>
        <sz val="10"/>
        <rFont val="宋体"/>
        <charset val="134"/>
      </rPr>
      <t>）党员教育培训经费</t>
    </r>
    <r>
      <rPr>
        <sz val="10"/>
        <rFont val="Times New Roman"/>
        <charset val="134"/>
      </rPr>
      <t>**</t>
    </r>
  </si>
  <si>
    <r>
      <rPr>
        <sz val="10"/>
        <rFont val="宋体"/>
        <charset val="134"/>
      </rPr>
      <t>人均</t>
    </r>
    <r>
      <rPr>
        <sz val="10"/>
        <rFont val="Times New Roman"/>
        <charset val="134"/>
      </rPr>
      <t>80</t>
    </r>
    <r>
      <rPr>
        <sz val="10"/>
        <rFont val="宋体"/>
        <charset val="134"/>
      </rPr>
      <t>元</t>
    </r>
    <r>
      <rPr>
        <sz val="10"/>
        <rFont val="Times New Roman"/>
        <charset val="134"/>
      </rPr>
      <t>/</t>
    </r>
    <r>
      <rPr>
        <sz val="10"/>
        <rFont val="宋体"/>
        <charset val="134"/>
      </rPr>
      <t>年安排，县政府审批使用</t>
    </r>
  </si>
  <si>
    <r>
      <rPr>
        <sz val="10"/>
        <rFont val="Times New Roman"/>
        <charset val="134"/>
      </rPr>
      <t>4</t>
    </r>
    <r>
      <rPr>
        <sz val="10"/>
        <rFont val="宋体"/>
        <charset val="134"/>
      </rPr>
      <t>）公务员招考经费</t>
    </r>
    <r>
      <rPr>
        <sz val="10"/>
        <rFont val="Times New Roman"/>
        <charset val="134"/>
      </rPr>
      <t>**</t>
    </r>
  </si>
  <si>
    <r>
      <rPr>
        <sz val="10"/>
        <rFont val="宋体"/>
        <charset val="134"/>
      </rPr>
      <t>报县政府审批使用，原列人才引进费用</t>
    </r>
    <r>
      <rPr>
        <sz val="10"/>
        <rFont val="Times New Roman"/>
        <charset val="134"/>
      </rPr>
      <t>1000</t>
    </r>
    <r>
      <rPr>
        <sz val="10"/>
        <rFont val="宋体"/>
        <charset val="134"/>
      </rPr>
      <t>万元（移入人力资源支出）</t>
    </r>
  </si>
  <si>
    <r>
      <rPr>
        <sz val="10"/>
        <rFont val="Times New Roman"/>
        <charset val="134"/>
      </rPr>
      <t>16</t>
    </r>
    <r>
      <rPr>
        <sz val="10"/>
        <rFont val="黑体"/>
        <charset val="134"/>
      </rPr>
      <t>、宣传事务（宣传部）</t>
    </r>
  </si>
  <si>
    <t>舆情监控经费</t>
  </si>
  <si>
    <t>记者接待费（三公经费）</t>
  </si>
  <si>
    <t>虚拟社会管理工作经费</t>
  </si>
  <si>
    <t>外宣及新闻网工作经费</t>
  </si>
  <si>
    <t>网络评论员经费</t>
  </si>
  <si>
    <t>精神文明建设经费</t>
  </si>
  <si>
    <t>新闻奖励经费</t>
  </si>
  <si>
    <t>县委中心组学习经费</t>
  </si>
  <si>
    <r>
      <rPr>
        <sz val="10"/>
        <rFont val="Times New Roman"/>
        <charset val="134"/>
      </rPr>
      <t>17</t>
    </r>
    <r>
      <rPr>
        <sz val="10"/>
        <rFont val="黑体"/>
        <charset val="134"/>
      </rPr>
      <t>、统战事务</t>
    </r>
  </si>
  <si>
    <r>
      <rPr>
        <sz val="10"/>
        <rFont val="Times New Roman"/>
        <charset val="134"/>
      </rPr>
      <t>1</t>
    </r>
    <r>
      <rPr>
        <sz val="10"/>
        <rFont val="宋体"/>
        <charset val="134"/>
      </rPr>
      <t>）东安县归侨侨眷联合会</t>
    </r>
  </si>
  <si>
    <t>侨务经费</t>
  </si>
  <si>
    <r>
      <rPr>
        <sz val="10"/>
        <rFont val="Times New Roman"/>
        <charset val="134"/>
      </rPr>
      <t>2</t>
    </r>
    <r>
      <rPr>
        <sz val="10"/>
        <rFont val="宋体"/>
        <charset val="134"/>
      </rPr>
      <t>）中国共产党东安县委员会统一战线工作部</t>
    </r>
  </si>
  <si>
    <t>统战工作经费</t>
  </si>
  <si>
    <t>海联会经费</t>
  </si>
  <si>
    <t>特殊统战对象扶助经费</t>
  </si>
  <si>
    <r>
      <rPr>
        <sz val="10"/>
        <rFont val="Times New Roman"/>
        <charset val="134"/>
      </rPr>
      <t>“</t>
    </r>
    <r>
      <rPr>
        <sz val="10"/>
        <rFont val="宋体"/>
        <charset val="134"/>
      </rPr>
      <t>四同</t>
    </r>
    <r>
      <rPr>
        <sz val="10"/>
        <rFont val="Times New Roman"/>
        <charset val="134"/>
      </rPr>
      <t>”</t>
    </r>
    <r>
      <rPr>
        <sz val="10"/>
        <rFont val="宋体"/>
        <charset val="134"/>
      </rPr>
      <t>创建活动经费</t>
    </r>
  </si>
  <si>
    <t>党外人士联谊会活动经费</t>
  </si>
  <si>
    <t>侨务、外事、宗教经费</t>
  </si>
  <si>
    <r>
      <rPr>
        <sz val="10"/>
        <rFont val="宋体"/>
        <charset val="134"/>
      </rPr>
      <t>凝心聚力</t>
    </r>
    <r>
      <rPr>
        <sz val="10"/>
        <rFont val="Times New Roman"/>
        <charset val="134"/>
      </rPr>
      <t>“</t>
    </r>
    <r>
      <rPr>
        <sz val="10"/>
        <rFont val="宋体"/>
        <charset val="134"/>
      </rPr>
      <t>十四五</t>
    </r>
    <r>
      <rPr>
        <sz val="10"/>
        <rFont val="Times New Roman"/>
        <charset val="134"/>
      </rPr>
      <t>”</t>
    </r>
    <r>
      <rPr>
        <sz val="10"/>
        <rFont val="宋体"/>
        <charset val="134"/>
      </rPr>
      <t>行动经费</t>
    </r>
  </si>
  <si>
    <t>来湘少数民族人员服务管理办公费</t>
  </si>
  <si>
    <r>
      <rPr>
        <sz val="10"/>
        <rFont val="Times New Roman"/>
        <charset val="134"/>
      </rPr>
      <t>18</t>
    </r>
    <r>
      <rPr>
        <sz val="10"/>
        <rFont val="黑体"/>
        <charset val="134"/>
      </rPr>
      <t>、其他共产党事务支出</t>
    </r>
  </si>
  <si>
    <r>
      <rPr>
        <sz val="10"/>
        <rFont val="Times New Roman"/>
        <charset val="134"/>
      </rPr>
      <t>1</t>
    </r>
    <r>
      <rPr>
        <sz val="10"/>
        <rFont val="宋体"/>
        <charset val="134"/>
      </rPr>
      <t>）中共东安县委政法委</t>
    </r>
  </si>
  <si>
    <t>维稳办工作经费</t>
  </si>
  <si>
    <t>维稳工作人员岗位津贴</t>
  </si>
  <si>
    <r>
      <rPr>
        <sz val="10"/>
        <rFont val="Times New Roman"/>
        <charset val="134"/>
      </rPr>
      <t>2009</t>
    </r>
    <r>
      <rPr>
        <sz val="10"/>
        <rFont val="宋体"/>
        <charset val="134"/>
      </rPr>
      <t>年</t>
    </r>
    <r>
      <rPr>
        <sz val="10"/>
        <rFont val="Times New Roman"/>
        <charset val="134"/>
      </rPr>
      <t>4</t>
    </r>
    <r>
      <rPr>
        <sz val="10"/>
        <rFont val="宋体"/>
        <charset val="134"/>
      </rPr>
      <t>月</t>
    </r>
    <r>
      <rPr>
        <sz val="10"/>
        <rFont val="Times New Roman"/>
        <charset val="134"/>
      </rPr>
      <t>23</t>
    </r>
    <r>
      <rPr>
        <sz val="10"/>
        <rFont val="宋体"/>
        <charset val="134"/>
      </rPr>
      <t>日常委会议研究，按</t>
    </r>
    <r>
      <rPr>
        <sz val="10"/>
        <rFont val="Times New Roman"/>
        <charset val="134"/>
      </rPr>
      <t>7</t>
    </r>
    <r>
      <rPr>
        <sz val="10"/>
        <rFont val="宋体"/>
        <charset val="134"/>
      </rPr>
      <t>个人</t>
    </r>
    <r>
      <rPr>
        <sz val="10"/>
        <rFont val="Times New Roman"/>
        <charset val="134"/>
      </rPr>
      <t>*235</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人安排</t>
    </r>
    <r>
      <rPr>
        <sz val="10"/>
        <rFont val="Times New Roman"/>
        <charset val="134"/>
      </rPr>
      <t>*12=19740</t>
    </r>
    <r>
      <rPr>
        <sz val="10"/>
        <rFont val="宋体"/>
        <charset val="134"/>
      </rPr>
      <t>元。</t>
    </r>
  </si>
  <si>
    <t>综治考评</t>
  </si>
  <si>
    <t>综合治理</t>
  </si>
  <si>
    <t>平安创建</t>
  </si>
  <si>
    <t>反邪教工作经费</t>
  </si>
  <si>
    <t>铁路护路</t>
  </si>
  <si>
    <t>重点整治</t>
  </si>
  <si>
    <t>寄递业安检</t>
  </si>
  <si>
    <r>
      <rPr>
        <sz val="10"/>
        <rFont val="宋体"/>
        <charset val="134"/>
      </rPr>
      <t>新增，市平安建设（寄递安全管理）考评细则（永寄安办【</t>
    </r>
    <r>
      <rPr>
        <sz val="10"/>
        <rFont val="Times New Roman"/>
        <charset val="134"/>
      </rPr>
      <t>2023</t>
    </r>
    <r>
      <rPr>
        <sz val="10"/>
        <rFont val="宋体"/>
        <charset val="134"/>
      </rPr>
      <t>】</t>
    </r>
    <r>
      <rPr>
        <sz val="10"/>
        <rFont val="Times New Roman"/>
        <charset val="134"/>
      </rPr>
      <t>1</t>
    </r>
    <r>
      <rPr>
        <sz val="10"/>
        <rFont val="宋体"/>
        <charset val="134"/>
      </rPr>
      <t>号），往年追加</t>
    </r>
  </si>
  <si>
    <t>综治视联网系统网络租赁费</t>
  </si>
  <si>
    <r>
      <rPr>
        <sz val="10"/>
        <rFont val="宋体"/>
        <charset val="134"/>
      </rPr>
      <t>新增，合约服务费</t>
    </r>
    <r>
      <rPr>
        <sz val="10"/>
        <rFont val="Times New Roman"/>
        <charset val="134"/>
      </rPr>
      <t>12.5</t>
    </r>
    <r>
      <rPr>
        <sz val="10"/>
        <rFont val="宋体"/>
        <charset val="134"/>
      </rPr>
      <t>万元</t>
    </r>
    <r>
      <rPr>
        <sz val="10"/>
        <rFont val="Times New Roman"/>
        <charset val="134"/>
      </rPr>
      <t>/</t>
    </r>
    <r>
      <rPr>
        <sz val="10"/>
        <rFont val="宋体"/>
        <charset val="134"/>
      </rPr>
      <t>年，往年追加</t>
    </r>
  </si>
  <si>
    <r>
      <rPr>
        <sz val="10"/>
        <rFont val="Times New Roman"/>
        <charset val="134"/>
      </rPr>
      <t>2</t>
    </r>
    <r>
      <rPr>
        <sz val="10"/>
        <rFont val="宋体"/>
        <charset val="134"/>
      </rPr>
      <t>）中共东安县委党史研究室（东安县地方志编纂室）</t>
    </r>
  </si>
  <si>
    <t>党史联络</t>
  </si>
  <si>
    <t>史志课题研究经费</t>
  </si>
  <si>
    <t>《东安年鉴》编纂费用</t>
  </si>
  <si>
    <r>
      <rPr>
        <sz val="10"/>
        <rFont val="宋体"/>
        <charset val="134"/>
      </rPr>
      <t>新增，每年都打报告并批准安排了</t>
    </r>
    <r>
      <rPr>
        <sz val="10"/>
        <rFont val="Times New Roman"/>
        <charset val="134"/>
      </rPr>
      <t>30</t>
    </r>
    <r>
      <rPr>
        <sz val="10"/>
        <rFont val="宋体"/>
        <charset val="134"/>
      </rPr>
      <t>万元，追加</t>
    </r>
  </si>
  <si>
    <r>
      <rPr>
        <sz val="10"/>
        <rFont val="Times New Roman"/>
        <charset val="134"/>
      </rPr>
      <t>3</t>
    </r>
    <r>
      <rPr>
        <sz val="10"/>
        <rFont val="宋体"/>
        <charset val="134"/>
      </rPr>
      <t>）东安县网格事务中心</t>
    </r>
  </si>
  <si>
    <t>网格员工资经费</t>
  </si>
  <si>
    <r>
      <rPr>
        <sz val="10"/>
        <rFont val="宋体"/>
        <charset val="134"/>
      </rPr>
      <t>新增，《</t>
    </r>
    <r>
      <rPr>
        <sz val="10"/>
        <rFont val="Times New Roman"/>
        <charset val="134"/>
      </rPr>
      <t>2018</t>
    </r>
    <r>
      <rPr>
        <sz val="10"/>
        <rFont val="宋体"/>
        <charset val="134"/>
      </rPr>
      <t>年</t>
    </r>
    <r>
      <rPr>
        <sz val="10"/>
        <rFont val="Times New Roman"/>
        <charset val="134"/>
      </rPr>
      <t>4</t>
    </r>
    <r>
      <rPr>
        <sz val="10"/>
        <rFont val="宋体"/>
        <charset val="134"/>
      </rPr>
      <t>月</t>
    </r>
    <r>
      <rPr>
        <sz val="10"/>
        <rFont val="Times New Roman"/>
        <charset val="134"/>
      </rPr>
      <t>18</t>
    </r>
    <r>
      <rPr>
        <sz val="10"/>
        <rFont val="宋体"/>
        <charset val="134"/>
      </rPr>
      <t>日县委常委会会议》研究保障，</t>
    </r>
    <r>
      <rPr>
        <sz val="10"/>
        <rFont val="Times New Roman"/>
        <charset val="134"/>
      </rPr>
      <t>2022</t>
    </r>
    <r>
      <rPr>
        <sz val="10"/>
        <rFont val="宋体"/>
        <charset val="134"/>
      </rPr>
      <t>年全年追加安排</t>
    </r>
    <r>
      <rPr>
        <sz val="10"/>
        <rFont val="Times New Roman"/>
        <charset val="134"/>
      </rPr>
      <t>149.5</t>
    </r>
    <r>
      <rPr>
        <sz val="10"/>
        <rFont val="宋体"/>
        <charset val="134"/>
      </rPr>
      <t>万元，按</t>
    </r>
    <r>
      <rPr>
        <sz val="10"/>
        <rFont val="Times New Roman"/>
        <charset val="134"/>
      </rPr>
      <t>16</t>
    </r>
    <r>
      <rPr>
        <sz val="10"/>
        <rFont val="宋体"/>
        <charset val="134"/>
      </rPr>
      <t>人社区网格员</t>
    </r>
    <r>
      <rPr>
        <sz val="10"/>
        <rFont val="Times New Roman"/>
        <charset val="134"/>
      </rPr>
      <t>*3200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月</t>
    </r>
    <r>
      <rPr>
        <sz val="10"/>
        <rFont val="Times New Roman"/>
        <charset val="134"/>
      </rPr>
      <t>*12</t>
    </r>
    <r>
      <rPr>
        <sz val="10"/>
        <rFont val="宋体"/>
        <charset val="134"/>
      </rPr>
      <t>月</t>
    </r>
    <r>
      <rPr>
        <sz val="10"/>
        <rFont val="Times New Roman"/>
        <charset val="134"/>
      </rPr>
      <t>+</t>
    </r>
    <r>
      <rPr>
        <sz val="10"/>
        <rFont val="宋体"/>
        <charset val="134"/>
      </rPr>
      <t>网格坐席</t>
    </r>
    <r>
      <rPr>
        <sz val="10"/>
        <rFont val="Times New Roman"/>
        <charset val="134"/>
      </rPr>
      <t>1</t>
    </r>
    <r>
      <rPr>
        <sz val="10"/>
        <rFont val="宋体"/>
        <charset val="134"/>
      </rPr>
      <t>人</t>
    </r>
    <r>
      <rPr>
        <sz val="10"/>
        <rFont val="Times New Roman"/>
        <charset val="134"/>
      </rPr>
      <t>*3500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月</t>
    </r>
    <r>
      <rPr>
        <sz val="10"/>
        <rFont val="Times New Roman"/>
        <charset val="134"/>
      </rPr>
      <t>*12</t>
    </r>
    <r>
      <rPr>
        <sz val="10"/>
        <rFont val="宋体"/>
        <charset val="134"/>
      </rPr>
      <t>月</t>
    </r>
    <r>
      <rPr>
        <sz val="10"/>
        <rFont val="Times New Roman"/>
        <charset val="134"/>
      </rPr>
      <t>=65.64</t>
    </r>
    <r>
      <rPr>
        <sz val="10"/>
        <rFont val="宋体"/>
        <charset val="134"/>
      </rPr>
      <t>万元，只用于人员支出，不结转</t>
    </r>
  </si>
  <si>
    <t>移动终端配备经费</t>
  </si>
  <si>
    <r>
      <rPr>
        <sz val="10"/>
        <rFont val="宋体"/>
        <charset val="134"/>
      </rPr>
      <t>新增，《</t>
    </r>
    <r>
      <rPr>
        <sz val="10"/>
        <rFont val="Times New Roman"/>
        <charset val="134"/>
      </rPr>
      <t>2018</t>
    </r>
    <r>
      <rPr>
        <sz val="10"/>
        <rFont val="宋体"/>
        <charset val="134"/>
      </rPr>
      <t>年</t>
    </r>
    <r>
      <rPr>
        <sz val="10"/>
        <rFont val="Times New Roman"/>
        <charset val="134"/>
      </rPr>
      <t>4</t>
    </r>
    <r>
      <rPr>
        <sz val="10"/>
        <rFont val="宋体"/>
        <charset val="134"/>
      </rPr>
      <t>月</t>
    </r>
    <r>
      <rPr>
        <sz val="10"/>
        <rFont val="Times New Roman"/>
        <charset val="134"/>
      </rPr>
      <t>18</t>
    </r>
    <r>
      <rPr>
        <sz val="10"/>
        <rFont val="宋体"/>
        <charset val="134"/>
      </rPr>
      <t>日县委常委会会议》研究保障，</t>
    </r>
    <r>
      <rPr>
        <sz val="10"/>
        <rFont val="Times New Roman"/>
        <charset val="134"/>
      </rPr>
      <t>2022</t>
    </r>
    <r>
      <rPr>
        <sz val="10"/>
        <rFont val="宋体"/>
        <charset val="134"/>
      </rPr>
      <t>年全年追加安排</t>
    </r>
    <r>
      <rPr>
        <sz val="10"/>
        <rFont val="Times New Roman"/>
        <charset val="134"/>
      </rPr>
      <t>133.3</t>
    </r>
    <r>
      <rPr>
        <sz val="10"/>
        <rFont val="宋体"/>
        <charset val="134"/>
      </rPr>
      <t>万元，按县城社区网格</t>
    </r>
    <r>
      <rPr>
        <sz val="10"/>
        <rFont val="Times New Roman"/>
        <charset val="134"/>
      </rPr>
      <t>109</t>
    </r>
    <r>
      <rPr>
        <sz val="10"/>
        <rFont val="宋体"/>
        <charset val="134"/>
      </rPr>
      <t>个测算，</t>
    </r>
    <r>
      <rPr>
        <sz val="10"/>
        <rFont val="Times New Roman"/>
        <charset val="134"/>
      </rPr>
      <t>109</t>
    </r>
    <r>
      <rPr>
        <sz val="10"/>
        <rFont val="宋体"/>
        <charset val="134"/>
      </rPr>
      <t>名网格员</t>
    </r>
    <r>
      <rPr>
        <sz val="10"/>
        <rFont val="Times New Roman"/>
        <charset val="134"/>
      </rPr>
      <t>*100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月</t>
    </r>
    <r>
      <rPr>
        <sz val="10"/>
        <rFont val="Times New Roman"/>
        <charset val="134"/>
      </rPr>
      <t>=13.08</t>
    </r>
    <r>
      <rPr>
        <sz val="10"/>
        <rFont val="宋体"/>
        <charset val="134"/>
      </rPr>
      <t>万元，只用于专项支出，不结转</t>
    </r>
  </si>
  <si>
    <t>农村综合服务平台建设网格化管理中心工作经费</t>
  </si>
  <si>
    <t>原列农林水支出</t>
  </si>
  <si>
    <r>
      <rPr>
        <sz val="10"/>
        <rFont val="Times New Roman"/>
        <charset val="134"/>
      </rPr>
      <t>4</t>
    </r>
    <r>
      <rPr>
        <sz val="10"/>
        <rFont val="宋体"/>
        <charset val="134"/>
      </rPr>
      <t>）东安县接待服务中心</t>
    </r>
  </si>
  <si>
    <r>
      <rPr>
        <sz val="10"/>
        <rFont val="宋体"/>
        <charset val="134"/>
      </rPr>
      <t>专项接待费</t>
    </r>
    <r>
      <rPr>
        <sz val="10"/>
        <rFont val="Times New Roman"/>
        <charset val="134"/>
      </rPr>
      <t>**</t>
    </r>
    <r>
      <rPr>
        <sz val="10"/>
        <rFont val="宋体"/>
        <charset val="134"/>
      </rPr>
      <t>（三公）</t>
    </r>
  </si>
  <si>
    <r>
      <rPr>
        <sz val="10"/>
        <rFont val="宋体"/>
        <charset val="134"/>
      </rPr>
      <t>报县政府审批使用（含上年结转</t>
    </r>
    <r>
      <rPr>
        <sz val="10"/>
        <rFont val="Times New Roman"/>
        <charset val="134"/>
      </rPr>
      <t>532,674.40</t>
    </r>
    <r>
      <rPr>
        <sz val="10"/>
        <rFont val="宋体"/>
        <charset val="134"/>
      </rPr>
      <t>元</t>
    </r>
    <r>
      <rPr>
        <sz val="10"/>
        <rFont val="Times New Roman"/>
        <charset val="134"/>
      </rPr>
      <t>)</t>
    </r>
  </si>
  <si>
    <r>
      <rPr>
        <sz val="10"/>
        <rFont val="Times New Roman"/>
        <charset val="134"/>
      </rPr>
      <t>19</t>
    </r>
    <r>
      <rPr>
        <sz val="10"/>
        <rFont val="黑体"/>
        <charset val="134"/>
      </rPr>
      <t>、网信事务（网信办）</t>
    </r>
  </si>
  <si>
    <t>县委网信办核心网评员队伍建设经费</t>
  </si>
  <si>
    <t>网络舆情信息处置工作经费</t>
  </si>
  <si>
    <t>网上群众工作平台续约经费</t>
  </si>
  <si>
    <r>
      <rPr>
        <sz val="10"/>
        <rFont val="Times New Roman"/>
        <charset val="134"/>
      </rPr>
      <t>20</t>
    </r>
    <r>
      <rPr>
        <sz val="10"/>
        <rFont val="黑体"/>
        <charset val="134"/>
      </rPr>
      <t>、市场监督管理事务</t>
    </r>
  </si>
  <si>
    <r>
      <rPr>
        <sz val="10"/>
        <rFont val="Times New Roman"/>
        <charset val="134"/>
      </rPr>
      <t>1</t>
    </r>
    <r>
      <rPr>
        <sz val="10"/>
        <rFont val="宋体"/>
        <charset val="134"/>
      </rPr>
      <t>）东安县市场监督管理局</t>
    </r>
  </si>
  <si>
    <r>
      <rPr>
        <sz val="10"/>
        <rFont val="Times New Roman"/>
        <charset val="134"/>
      </rPr>
      <t>315</t>
    </r>
    <r>
      <rPr>
        <sz val="10"/>
        <rFont val="宋体"/>
        <charset val="134"/>
      </rPr>
      <t>消费者日工作经费</t>
    </r>
  </si>
  <si>
    <t>工商质量监督办证经费</t>
  </si>
  <si>
    <t>企业开办印章刻制资金</t>
  </si>
  <si>
    <r>
      <rPr>
        <sz val="10"/>
        <rFont val="宋体"/>
        <charset val="134"/>
      </rPr>
      <t>新增，县政府统一部署，于</t>
    </r>
    <r>
      <rPr>
        <sz val="10"/>
        <rFont val="Times New Roman"/>
        <charset val="134"/>
      </rPr>
      <t>2020</t>
    </r>
    <r>
      <rPr>
        <sz val="10"/>
        <rFont val="宋体"/>
        <charset val="134"/>
      </rPr>
      <t>年</t>
    </r>
    <r>
      <rPr>
        <sz val="10"/>
        <rFont val="Times New Roman"/>
        <charset val="134"/>
      </rPr>
      <t>9</t>
    </r>
    <r>
      <rPr>
        <sz val="10"/>
        <rFont val="宋体"/>
        <charset val="134"/>
      </rPr>
      <t>月起实行新开办企业首次刻制印章免费，所需费用由政府承担。费用为</t>
    </r>
    <r>
      <rPr>
        <sz val="10"/>
        <rFont val="Times New Roman"/>
        <charset val="134"/>
      </rPr>
      <t>160</t>
    </r>
    <r>
      <rPr>
        <sz val="10"/>
        <rFont val="宋体"/>
        <charset val="134"/>
      </rPr>
      <t>元每户，预计</t>
    </r>
    <r>
      <rPr>
        <sz val="10"/>
        <rFont val="Times New Roman"/>
        <charset val="134"/>
      </rPr>
      <t>2024</t>
    </r>
    <r>
      <rPr>
        <sz val="10"/>
        <rFont val="宋体"/>
        <charset val="134"/>
      </rPr>
      <t>年新开办</t>
    </r>
    <r>
      <rPr>
        <sz val="10"/>
        <rFont val="Times New Roman"/>
        <charset val="134"/>
      </rPr>
      <t>1250</t>
    </r>
    <r>
      <rPr>
        <sz val="10"/>
        <rFont val="宋体"/>
        <charset val="134"/>
      </rPr>
      <t>户企业，经测算此项经费需要</t>
    </r>
    <r>
      <rPr>
        <sz val="10"/>
        <rFont val="Times New Roman"/>
        <charset val="134"/>
      </rPr>
      <t>200000</t>
    </r>
    <r>
      <rPr>
        <sz val="10"/>
        <rFont val="宋体"/>
        <charset val="134"/>
      </rPr>
      <t>元。</t>
    </r>
    <r>
      <rPr>
        <sz val="10"/>
        <rFont val="Times New Roman"/>
        <charset val="134"/>
      </rPr>
      <t>2023</t>
    </r>
    <r>
      <rPr>
        <sz val="10"/>
        <rFont val="宋体"/>
        <charset val="134"/>
      </rPr>
      <t>年追加安排</t>
    </r>
    <r>
      <rPr>
        <sz val="10"/>
        <rFont val="Times New Roman"/>
        <charset val="134"/>
      </rPr>
      <t>20</t>
    </r>
    <r>
      <rPr>
        <sz val="10"/>
        <rFont val="宋体"/>
        <charset val="134"/>
      </rPr>
      <t>万元；</t>
    </r>
  </si>
  <si>
    <t>市场价格监督执法管理经费</t>
  </si>
  <si>
    <t>村（社区）协管员信息员经费</t>
  </si>
  <si>
    <r>
      <rPr>
        <sz val="10"/>
        <rFont val="宋体"/>
        <charset val="134"/>
      </rPr>
      <t>东政办发〔</t>
    </r>
    <r>
      <rPr>
        <sz val="10"/>
        <rFont val="Times New Roman"/>
        <charset val="134"/>
      </rPr>
      <t>2017</t>
    </r>
    <r>
      <rPr>
        <sz val="10"/>
        <rFont val="宋体"/>
        <charset val="134"/>
      </rPr>
      <t>〕</t>
    </r>
    <r>
      <rPr>
        <sz val="10"/>
        <rFont val="Times New Roman"/>
        <charset val="134"/>
      </rPr>
      <t>54</t>
    </r>
    <r>
      <rPr>
        <sz val="10"/>
        <rFont val="宋体"/>
        <charset val="134"/>
      </rPr>
      <t>号，</t>
    </r>
    <r>
      <rPr>
        <sz val="10"/>
        <rFont val="Times New Roman"/>
        <charset val="134"/>
      </rPr>
      <t>348</t>
    </r>
    <r>
      <rPr>
        <sz val="10"/>
        <rFont val="宋体"/>
        <charset val="134"/>
      </rPr>
      <t>个社区，按</t>
    </r>
    <r>
      <rPr>
        <sz val="10"/>
        <rFont val="Times New Roman"/>
        <charset val="134"/>
      </rPr>
      <t>600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年安排，</t>
    </r>
    <r>
      <rPr>
        <sz val="10"/>
        <rFont val="Times New Roman"/>
        <charset val="134"/>
      </rPr>
      <t>348*600=208800</t>
    </r>
    <r>
      <rPr>
        <sz val="10"/>
        <rFont val="宋体"/>
        <charset val="134"/>
      </rPr>
      <t>元</t>
    </r>
  </si>
  <si>
    <t>抽样检测经费</t>
  </si>
  <si>
    <t>含食品药品抽样检测经费及烟草、盐业、酒类等执法经费，</t>
  </si>
  <si>
    <t>食品药品安全委员会</t>
  </si>
  <si>
    <t>工业企业产品质量定期检验经费</t>
  </si>
  <si>
    <t>知识产权战略监管扶持经费</t>
  </si>
  <si>
    <t>执法车辆购置更新配套</t>
  </si>
  <si>
    <t>争取上级资金购置执法用车配套，从市场监督管理局历年结余盘活指标中安排。（三公经费）</t>
  </si>
  <si>
    <r>
      <rPr>
        <sz val="10"/>
        <rFont val="Times New Roman"/>
        <charset val="134"/>
      </rPr>
      <t>2</t>
    </r>
    <r>
      <rPr>
        <sz val="10"/>
        <rFont val="宋体"/>
        <charset val="134"/>
      </rPr>
      <t>）东安县食品安全质量监督检测检验中心</t>
    </r>
  </si>
  <si>
    <t>农产品监测检测专项经费</t>
  </si>
  <si>
    <r>
      <rPr>
        <sz val="10"/>
        <rFont val="宋体"/>
        <charset val="134"/>
      </rPr>
      <t>上级文件规定及省市考核要求，按抽样样品件数计算，需安排农产品质量监测经费</t>
    </r>
    <r>
      <rPr>
        <sz val="10"/>
        <rFont val="Times New Roman"/>
        <charset val="134"/>
      </rPr>
      <t>90</t>
    </r>
    <r>
      <rPr>
        <sz val="10"/>
        <rFont val="宋体"/>
        <charset val="134"/>
      </rPr>
      <t>万元、计量器具强制检定经费</t>
    </r>
    <r>
      <rPr>
        <sz val="10"/>
        <rFont val="Times New Roman"/>
        <charset val="134"/>
      </rPr>
      <t>40</t>
    </r>
    <r>
      <rPr>
        <sz val="10"/>
        <rFont val="宋体"/>
        <charset val="134"/>
      </rPr>
      <t>万元</t>
    </r>
  </si>
  <si>
    <t>计量强制检定经费</t>
  </si>
  <si>
    <t>胶体金快速检测试剂购置</t>
  </si>
  <si>
    <r>
      <rPr>
        <sz val="10"/>
        <rFont val="宋体"/>
        <charset val="134"/>
      </rPr>
      <t>新增，湖南省农业农村厅办公室《关于印发</t>
    </r>
    <r>
      <rPr>
        <sz val="10"/>
        <rFont val="Times New Roman"/>
        <charset val="134"/>
      </rPr>
      <t>&lt;</t>
    </r>
    <r>
      <rPr>
        <sz val="10"/>
        <rFont val="宋体"/>
        <charset val="134"/>
      </rPr>
      <t>推广应用胶体金快速检测技术试点工作方案</t>
    </r>
    <r>
      <rPr>
        <sz val="10"/>
        <rFont val="Times New Roman"/>
        <charset val="134"/>
      </rPr>
      <t>&gt;</t>
    </r>
    <r>
      <rPr>
        <sz val="10"/>
        <rFont val="宋体"/>
        <charset val="134"/>
      </rPr>
      <t>的通知》，</t>
    </r>
    <r>
      <rPr>
        <sz val="10"/>
        <rFont val="Times New Roman"/>
        <charset val="134"/>
      </rPr>
      <t>2023</t>
    </r>
    <r>
      <rPr>
        <sz val="10"/>
        <rFont val="宋体"/>
        <charset val="134"/>
      </rPr>
      <t>年试点工作经费省级下达</t>
    </r>
    <r>
      <rPr>
        <sz val="10"/>
        <rFont val="Times New Roman"/>
        <charset val="134"/>
      </rPr>
      <t>20</t>
    </r>
    <r>
      <rPr>
        <sz val="10"/>
        <rFont val="宋体"/>
        <charset val="134"/>
      </rPr>
      <t>万元。如收到上级资金，则按上级到位资金数额收回。</t>
    </r>
  </si>
  <si>
    <r>
      <rPr>
        <sz val="10"/>
        <rFont val="Times New Roman"/>
        <charset val="134"/>
      </rPr>
      <t>21</t>
    </r>
    <r>
      <rPr>
        <sz val="10"/>
        <rFont val="黑体"/>
        <charset val="134"/>
      </rPr>
      <t>、信访事务</t>
    </r>
    <r>
      <rPr>
        <sz val="10"/>
        <rFont val="Times New Roman"/>
        <charset val="134"/>
      </rPr>
      <t>*</t>
    </r>
  </si>
  <si>
    <t>市驻京信访维稳办公室工作经费</t>
  </si>
  <si>
    <t>新增，划拨市驻京办，各年度追加安排</t>
  </si>
  <si>
    <t>驻京信访维稳资金</t>
  </si>
  <si>
    <t>北京同乡会资金</t>
  </si>
  <si>
    <t>驻长信访维稳资金</t>
  </si>
  <si>
    <t>依法信访资金</t>
  </si>
  <si>
    <t>信访例会资金</t>
  </si>
  <si>
    <t>矛盾调处经费</t>
  </si>
  <si>
    <r>
      <rPr>
        <sz val="10"/>
        <rFont val="Times New Roman"/>
        <charset val="134"/>
      </rPr>
      <t>22</t>
    </r>
    <r>
      <rPr>
        <sz val="10"/>
        <rFont val="黑体"/>
        <charset val="134"/>
      </rPr>
      <t>、其他一般公共服务支出</t>
    </r>
  </si>
  <si>
    <r>
      <rPr>
        <sz val="10"/>
        <rFont val="宋体"/>
        <charset val="134"/>
      </rPr>
      <t>考核经费支出</t>
    </r>
    <r>
      <rPr>
        <sz val="10"/>
        <rFont val="Times New Roman"/>
        <charset val="134"/>
      </rPr>
      <t>**</t>
    </r>
  </si>
  <si>
    <t>整合支出，包含年终绩效考核表彰经费，预留其他各类考核项目经费</t>
  </si>
  <si>
    <r>
      <rPr>
        <sz val="10"/>
        <rFont val="宋体"/>
        <charset val="134"/>
      </rPr>
      <t>县委考核办工作经费</t>
    </r>
    <r>
      <rPr>
        <sz val="10"/>
        <rFont val="Times New Roman"/>
        <charset val="134"/>
      </rPr>
      <t>**</t>
    </r>
  </si>
  <si>
    <r>
      <rPr>
        <sz val="10"/>
        <rFont val="宋体"/>
        <charset val="134"/>
      </rPr>
      <t>《关于请求将县委考核办工作经费纳入县财政预算的报告》</t>
    </r>
    <r>
      <rPr>
        <sz val="10"/>
        <rFont val="Times New Roman"/>
        <charset val="134"/>
      </rPr>
      <t>2023</t>
    </r>
    <r>
      <rPr>
        <sz val="10"/>
        <rFont val="宋体"/>
        <charset val="134"/>
      </rPr>
      <t>年</t>
    </r>
    <r>
      <rPr>
        <sz val="10"/>
        <rFont val="Times New Roman"/>
        <charset val="134"/>
      </rPr>
      <t>11</t>
    </r>
    <r>
      <rPr>
        <sz val="10"/>
        <rFont val="宋体"/>
        <charset val="134"/>
      </rPr>
      <t>月</t>
    </r>
    <r>
      <rPr>
        <sz val="10"/>
        <rFont val="Times New Roman"/>
        <charset val="134"/>
      </rPr>
      <t>6</t>
    </r>
    <r>
      <rPr>
        <sz val="10"/>
        <rFont val="宋体"/>
        <charset val="134"/>
      </rPr>
      <t>日，县政府批示请财政统筹</t>
    </r>
  </si>
  <si>
    <r>
      <rPr>
        <sz val="10"/>
        <rFont val="宋体"/>
        <charset val="134"/>
      </rPr>
      <t>国家赔偿费及见义勇为基金</t>
    </r>
    <r>
      <rPr>
        <sz val="10"/>
        <rFont val="Times New Roman"/>
        <charset val="134"/>
      </rPr>
      <t>**</t>
    </r>
  </si>
  <si>
    <r>
      <rPr>
        <sz val="10"/>
        <rFont val="宋体"/>
        <charset val="134"/>
      </rPr>
      <t>报县政府审批使用（国家赔偿</t>
    </r>
    <r>
      <rPr>
        <sz val="10"/>
        <rFont val="Times New Roman"/>
        <charset val="134"/>
      </rPr>
      <t>10</t>
    </r>
    <r>
      <rPr>
        <sz val="10"/>
        <rFont val="宋体"/>
        <charset val="134"/>
      </rPr>
      <t>万元、见义勇为基金</t>
    </r>
    <r>
      <rPr>
        <sz val="10"/>
        <rFont val="Times New Roman"/>
        <charset val="134"/>
      </rPr>
      <t>10</t>
    </r>
    <r>
      <rPr>
        <sz val="10"/>
        <rFont val="宋体"/>
        <charset val="134"/>
      </rPr>
      <t>万元）</t>
    </r>
  </si>
  <si>
    <r>
      <rPr>
        <sz val="10"/>
        <rFont val="宋体"/>
        <charset val="134"/>
      </rPr>
      <t>四大家公用电费</t>
    </r>
    <r>
      <rPr>
        <sz val="10"/>
        <rFont val="Times New Roman"/>
        <charset val="134"/>
      </rPr>
      <t>**</t>
    </r>
  </si>
  <si>
    <r>
      <rPr>
        <sz val="10"/>
        <rFont val="Times New Roman"/>
        <charset val="134"/>
      </rPr>
      <t>2023</t>
    </r>
    <r>
      <rPr>
        <sz val="10"/>
        <rFont val="宋体"/>
        <charset val="134"/>
      </rPr>
      <t>年实际电费支出</t>
    </r>
  </si>
  <si>
    <r>
      <rPr>
        <sz val="10"/>
        <rFont val="宋体"/>
        <charset val="134"/>
      </rPr>
      <t>协会工作经费</t>
    </r>
    <r>
      <rPr>
        <sz val="10"/>
        <rFont val="Times New Roman"/>
        <charset val="134"/>
      </rPr>
      <t>**</t>
    </r>
  </si>
  <si>
    <r>
      <rPr>
        <sz val="10"/>
        <rFont val="宋体"/>
        <charset val="134"/>
      </rPr>
      <t>文广新局门球协会</t>
    </r>
    <r>
      <rPr>
        <sz val="10"/>
        <rFont val="Times New Roman"/>
        <charset val="134"/>
      </rPr>
      <t>1</t>
    </r>
    <r>
      <rPr>
        <sz val="10"/>
        <rFont val="宋体"/>
        <charset val="134"/>
      </rPr>
      <t>万，文广新局太极拳协会</t>
    </r>
    <r>
      <rPr>
        <sz val="10"/>
        <rFont val="Times New Roman"/>
        <charset val="134"/>
      </rPr>
      <t>2</t>
    </r>
    <r>
      <rPr>
        <sz val="10"/>
        <rFont val="宋体"/>
        <charset val="134"/>
      </rPr>
      <t>万，文联书法协会</t>
    </r>
    <r>
      <rPr>
        <sz val="10"/>
        <rFont val="Times New Roman"/>
        <charset val="134"/>
      </rPr>
      <t>2</t>
    </r>
    <r>
      <rPr>
        <sz val="10"/>
        <rFont val="宋体"/>
        <charset val="134"/>
      </rPr>
      <t>万，文广新局美术协会</t>
    </r>
    <r>
      <rPr>
        <sz val="10"/>
        <rFont val="Times New Roman"/>
        <charset val="134"/>
      </rPr>
      <t>2</t>
    </r>
    <r>
      <rPr>
        <sz val="10"/>
        <rFont val="宋体"/>
        <charset val="134"/>
      </rPr>
      <t>万，作家协会</t>
    </r>
    <r>
      <rPr>
        <sz val="10"/>
        <rFont val="Times New Roman"/>
        <charset val="134"/>
      </rPr>
      <t>2</t>
    </r>
    <r>
      <rPr>
        <sz val="10"/>
        <rFont val="宋体"/>
        <charset val="134"/>
      </rPr>
      <t>万，摄影协会</t>
    </r>
    <r>
      <rPr>
        <sz val="10"/>
        <rFont val="Times New Roman"/>
        <charset val="134"/>
      </rPr>
      <t>2</t>
    </r>
    <r>
      <rPr>
        <sz val="10"/>
        <rFont val="宋体"/>
        <charset val="134"/>
      </rPr>
      <t>万，音乐协会</t>
    </r>
    <r>
      <rPr>
        <sz val="10"/>
        <rFont val="Times New Roman"/>
        <charset val="134"/>
      </rPr>
      <t>2</t>
    </r>
    <r>
      <rPr>
        <sz val="10"/>
        <rFont val="宋体"/>
        <charset val="134"/>
      </rPr>
      <t>万，诗社</t>
    </r>
    <r>
      <rPr>
        <sz val="10"/>
        <rFont val="Times New Roman"/>
        <charset val="134"/>
      </rPr>
      <t>2</t>
    </r>
    <r>
      <rPr>
        <sz val="10"/>
        <rFont val="宋体"/>
        <charset val="134"/>
      </rPr>
      <t>万，国库篮球协会</t>
    </r>
    <r>
      <rPr>
        <sz val="10"/>
        <rFont val="Times New Roman"/>
        <charset val="134"/>
      </rPr>
      <t>2</t>
    </r>
    <r>
      <rPr>
        <sz val="10"/>
        <rFont val="宋体"/>
        <charset val="134"/>
      </rPr>
      <t>万，国库京剧协会</t>
    </r>
    <r>
      <rPr>
        <sz val="10"/>
        <rFont val="Times New Roman"/>
        <charset val="134"/>
      </rPr>
      <t>2</t>
    </r>
    <r>
      <rPr>
        <sz val="10"/>
        <rFont val="宋体"/>
        <charset val="134"/>
      </rPr>
      <t>万</t>
    </r>
    <r>
      <rPr>
        <sz val="10"/>
        <rFont val="Times New Roman"/>
        <charset val="134"/>
      </rPr>
      <t>,</t>
    </r>
    <r>
      <rPr>
        <sz val="10"/>
        <rFont val="宋体"/>
        <charset val="134"/>
      </rPr>
      <t>国库气排球协会</t>
    </r>
    <r>
      <rPr>
        <sz val="10"/>
        <rFont val="Times New Roman"/>
        <charset val="134"/>
      </rPr>
      <t>2</t>
    </r>
    <r>
      <rPr>
        <sz val="10"/>
        <rFont val="宋体"/>
        <charset val="134"/>
      </rPr>
      <t>万，预留协会经费</t>
    </r>
    <r>
      <rPr>
        <sz val="10"/>
        <rFont val="Times New Roman"/>
        <charset val="134"/>
      </rPr>
      <t>2</t>
    </r>
    <r>
      <rPr>
        <sz val="10"/>
        <rFont val="宋体"/>
        <charset val="134"/>
      </rPr>
      <t>万元</t>
    </r>
  </si>
  <si>
    <r>
      <rPr>
        <sz val="10"/>
        <rFont val="Times New Roman"/>
        <charset val="134"/>
      </rPr>
      <t>AK</t>
    </r>
    <r>
      <rPr>
        <sz val="10"/>
        <rFont val="宋体"/>
        <charset val="134"/>
      </rPr>
      <t>计划统一采购经费</t>
    </r>
    <r>
      <rPr>
        <sz val="10"/>
        <rFont val="Times New Roman"/>
        <charset val="134"/>
      </rPr>
      <t>**</t>
    </r>
  </si>
  <si>
    <r>
      <rPr>
        <sz val="10"/>
        <rFont val="宋体"/>
        <charset val="134"/>
      </rPr>
      <t>预计统一采购</t>
    </r>
    <r>
      <rPr>
        <sz val="10"/>
        <rFont val="Times New Roman"/>
        <charset val="134"/>
      </rPr>
      <t>2626</t>
    </r>
    <r>
      <rPr>
        <sz val="10"/>
        <rFont val="宋体"/>
        <charset val="134"/>
      </rPr>
      <t>台，型号</t>
    </r>
    <r>
      <rPr>
        <sz val="10"/>
        <rFont val="Times New Roman"/>
        <charset val="134"/>
      </rPr>
      <t>1</t>
    </r>
    <r>
      <rPr>
        <sz val="10"/>
        <rFont val="宋体"/>
        <charset val="134"/>
      </rPr>
      <t>华为擎云</t>
    </r>
    <r>
      <rPr>
        <sz val="10"/>
        <rFont val="Times New Roman"/>
        <charset val="134"/>
      </rPr>
      <t>w515</t>
    </r>
    <r>
      <rPr>
        <sz val="10"/>
        <rFont val="宋体"/>
        <charset val="134"/>
      </rPr>
      <t>共</t>
    </r>
    <r>
      <rPr>
        <sz val="10"/>
        <rFont val="Times New Roman"/>
        <charset val="134"/>
      </rPr>
      <t>656</t>
    </r>
    <r>
      <rPr>
        <sz val="10"/>
        <rFont val="宋体"/>
        <charset val="134"/>
      </rPr>
      <t>台</t>
    </r>
    <r>
      <rPr>
        <sz val="10"/>
        <rFont val="Times New Roman"/>
        <charset val="134"/>
      </rPr>
      <t>*9700</t>
    </r>
    <r>
      <rPr>
        <sz val="10"/>
        <rFont val="宋体"/>
        <charset val="134"/>
      </rPr>
      <t>元</t>
    </r>
    <r>
      <rPr>
        <sz val="10"/>
        <rFont val="Times New Roman"/>
        <charset val="134"/>
      </rPr>
      <t>/</t>
    </r>
    <r>
      <rPr>
        <sz val="10"/>
        <rFont val="宋体"/>
        <charset val="134"/>
      </rPr>
      <t>台</t>
    </r>
    <r>
      <rPr>
        <sz val="10"/>
        <rFont val="Times New Roman"/>
        <charset val="134"/>
      </rPr>
      <t>+</t>
    </r>
    <r>
      <rPr>
        <sz val="10"/>
        <rFont val="宋体"/>
        <charset val="134"/>
      </rPr>
      <t>型号</t>
    </r>
    <r>
      <rPr>
        <sz val="10"/>
        <rFont val="Times New Roman"/>
        <charset val="134"/>
      </rPr>
      <t>2</t>
    </r>
    <r>
      <rPr>
        <sz val="10"/>
        <rFont val="宋体"/>
        <charset val="134"/>
      </rPr>
      <t>联想开天</t>
    </r>
    <r>
      <rPr>
        <sz val="10"/>
        <rFont val="Times New Roman"/>
        <charset val="134"/>
      </rPr>
      <t>630Z</t>
    </r>
    <r>
      <rPr>
        <sz val="10"/>
        <rFont val="宋体"/>
        <charset val="134"/>
      </rPr>
      <t>共</t>
    </r>
    <r>
      <rPr>
        <sz val="10"/>
        <rFont val="Times New Roman"/>
        <charset val="134"/>
      </rPr>
      <t>985</t>
    </r>
    <r>
      <rPr>
        <sz val="10"/>
        <rFont val="宋体"/>
        <charset val="134"/>
      </rPr>
      <t>台</t>
    </r>
    <r>
      <rPr>
        <sz val="10"/>
        <rFont val="Times New Roman"/>
        <charset val="134"/>
      </rPr>
      <t>*7200</t>
    </r>
    <r>
      <rPr>
        <sz val="10"/>
        <rFont val="宋体"/>
        <charset val="134"/>
      </rPr>
      <t>元</t>
    </r>
    <r>
      <rPr>
        <sz val="10"/>
        <rFont val="Times New Roman"/>
        <charset val="134"/>
      </rPr>
      <t>/</t>
    </r>
    <r>
      <rPr>
        <sz val="10"/>
        <rFont val="宋体"/>
        <charset val="134"/>
      </rPr>
      <t>台</t>
    </r>
    <r>
      <rPr>
        <sz val="10"/>
        <rFont val="Times New Roman"/>
        <charset val="134"/>
      </rPr>
      <t>+</t>
    </r>
    <r>
      <rPr>
        <sz val="10"/>
        <rFont val="宋体"/>
        <charset val="134"/>
      </rPr>
      <t>型号</t>
    </r>
    <r>
      <rPr>
        <sz val="10"/>
        <rFont val="Times New Roman"/>
        <charset val="134"/>
      </rPr>
      <t>3</t>
    </r>
    <r>
      <rPr>
        <sz val="10"/>
        <rFont val="宋体"/>
        <charset val="134"/>
      </rPr>
      <t>长城世恒</t>
    </r>
    <r>
      <rPr>
        <sz val="10"/>
        <rFont val="Times New Roman"/>
        <charset val="134"/>
      </rPr>
      <t>DF716</t>
    </r>
    <r>
      <rPr>
        <sz val="10"/>
        <rFont val="宋体"/>
        <charset val="134"/>
      </rPr>
      <t>共</t>
    </r>
    <r>
      <rPr>
        <sz val="10"/>
        <rFont val="Times New Roman"/>
        <charset val="134"/>
      </rPr>
      <t>985</t>
    </r>
    <r>
      <rPr>
        <sz val="10"/>
        <rFont val="宋体"/>
        <charset val="134"/>
      </rPr>
      <t>台</t>
    </r>
    <r>
      <rPr>
        <sz val="10"/>
        <rFont val="Times New Roman"/>
        <charset val="134"/>
      </rPr>
      <t>*7400</t>
    </r>
    <r>
      <rPr>
        <sz val="10"/>
        <rFont val="宋体"/>
        <charset val="134"/>
      </rPr>
      <t>元</t>
    </r>
    <r>
      <rPr>
        <sz val="10"/>
        <rFont val="Times New Roman"/>
        <charset val="134"/>
      </rPr>
      <t>/</t>
    </r>
    <r>
      <rPr>
        <sz val="10"/>
        <rFont val="宋体"/>
        <charset val="134"/>
      </rPr>
      <t>台</t>
    </r>
    <r>
      <rPr>
        <sz val="10"/>
        <rFont val="Times New Roman"/>
        <charset val="134"/>
      </rPr>
      <t>=2074.42</t>
    </r>
    <r>
      <rPr>
        <sz val="10"/>
        <rFont val="宋体"/>
        <charset val="134"/>
      </rPr>
      <t>万元</t>
    </r>
  </si>
  <si>
    <r>
      <rPr>
        <sz val="10"/>
        <rFont val="宋体"/>
        <charset val="134"/>
      </rPr>
      <t>全县一类会议经费</t>
    </r>
    <r>
      <rPr>
        <sz val="10"/>
        <rFont val="Times New Roman"/>
        <charset val="134"/>
      </rPr>
      <t>**</t>
    </r>
  </si>
  <si>
    <t>县委办、县人大、县政协会议经费，据实安排</t>
  </si>
  <si>
    <r>
      <rPr>
        <sz val="10"/>
        <rFont val="宋体"/>
        <charset val="134"/>
      </rPr>
      <t>政府救助基金（含贫困党员帮扶资金）</t>
    </r>
    <r>
      <rPr>
        <sz val="10"/>
        <rFont val="Times New Roman"/>
        <charset val="134"/>
      </rPr>
      <t>**</t>
    </r>
  </si>
  <si>
    <r>
      <rPr>
        <sz val="10"/>
        <rFont val="宋体"/>
        <charset val="134"/>
      </rPr>
      <t>信访综治经费</t>
    </r>
    <r>
      <rPr>
        <sz val="10"/>
        <rFont val="Times New Roman"/>
        <charset val="134"/>
      </rPr>
      <t>**</t>
    </r>
  </si>
  <si>
    <r>
      <rPr>
        <sz val="10"/>
        <rFont val="宋体"/>
        <charset val="134"/>
      </rPr>
      <t>县里集中掌握使用，含综合治理人平</t>
    </r>
    <r>
      <rPr>
        <sz val="10"/>
        <rFont val="Times New Roman"/>
        <charset val="134"/>
      </rPr>
      <t>1</t>
    </r>
    <r>
      <rPr>
        <sz val="10"/>
        <rFont val="宋体"/>
        <charset val="134"/>
      </rPr>
      <t>元工作经费</t>
    </r>
  </si>
  <si>
    <r>
      <rPr>
        <sz val="10"/>
        <rFont val="宋体"/>
        <charset val="134"/>
      </rPr>
      <t>实际增加</t>
    </r>
    <r>
      <rPr>
        <sz val="10"/>
        <rFont val="Times New Roman"/>
        <charset val="134"/>
      </rPr>
      <t>101</t>
    </r>
    <r>
      <rPr>
        <sz val="10"/>
        <rFont val="宋体"/>
        <charset val="134"/>
      </rPr>
      <t>万元</t>
    </r>
  </si>
  <si>
    <r>
      <rPr>
        <sz val="10"/>
        <rFont val="Times New Roman"/>
        <charset val="134"/>
      </rPr>
      <t>1</t>
    </r>
    <r>
      <rPr>
        <sz val="10"/>
        <rFont val="黑体"/>
        <charset val="134"/>
      </rPr>
      <t>、武装警察部队</t>
    </r>
  </si>
  <si>
    <t>武警中队专项经费（公安局）</t>
  </si>
  <si>
    <r>
      <rPr>
        <sz val="10"/>
        <rFont val="宋体"/>
        <charset val="134"/>
      </rPr>
      <t>下达至县公安局，按上级文件人均</t>
    </r>
    <r>
      <rPr>
        <sz val="10"/>
        <rFont val="Times New Roman"/>
        <charset val="134"/>
      </rPr>
      <t>0.8</t>
    </r>
    <r>
      <rPr>
        <sz val="10"/>
        <rFont val="宋体"/>
        <charset val="134"/>
      </rPr>
      <t>万元</t>
    </r>
    <r>
      <rPr>
        <sz val="10"/>
        <rFont val="Times New Roman"/>
        <charset val="134"/>
      </rPr>
      <t>/</t>
    </r>
    <r>
      <rPr>
        <sz val="10"/>
        <rFont val="宋体"/>
        <charset val="134"/>
      </rPr>
      <t>年安排，其中中医药费</t>
    </r>
    <r>
      <rPr>
        <sz val="10"/>
        <rFont val="Times New Roman"/>
        <charset val="134"/>
      </rPr>
      <t>3</t>
    </r>
    <r>
      <rPr>
        <sz val="10"/>
        <rFont val="宋体"/>
        <charset val="134"/>
      </rPr>
      <t>万元</t>
    </r>
  </si>
  <si>
    <r>
      <rPr>
        <sz val="10"/>
        <rFont val="Times New Roman"/>
        <charset val="134"/>
      </rPr>
      <t>2</t>
    </r>
    <r>
      <rPr>
        <sz val="10"/>
        <rFont val="黑体"/>
        <charset val="134"/>
      </rPr>
      <t>、公安</t>
    </r>
  </si>
  <si>
    <r>
      <rPr>
        <sz val="10"/>
        <rFont val="Times New Roman"/>
        <charset val="134"/>
      </rPr>
      <t>1</t>
    </r>
    <r>
      <rPr>
        <sz val="10"/>
        <rFont val="宋体"/>
        <charset val="134"/>
      </rPr>
      <t>）东安县公安局</t>
    </r>
  </si>
  <si>
    <t>人民警察执勤岗位津贴</t>
  </si>
  <si>
    <r>
      <rPr>
        <sz val="10"/>
        <rFont val="宋体"/>
        <charset val="134"/>
      </rPr>
      <t>人社部规（</t>
    </r>
    <r>
      <rPr>
        <sz val="10"/>
        <rFont val="Times New Roman"/>
        <charset val="134"/>
      </rPr>
      <t>2017</t>
    </r>
    <r>
      <rPr>
        <sz val="10"/>
        <rFont val="宋体"/>
        <charset val="134"/>
      </rPr>
      <t>）</t>
    </r>
    <r>
      <rPr>
        <sz val="10"/>
        <rFont val="Times New Roman"/>
        <charset val="134"/>
      </rPr>
      <t>10</t>
    </r>
    <r>
      <rPr>
        <sz val="10"/>
        <rFont val="宋体"/>
        <charset val="134"/>
      </rPr>
      <t>号，三保专项，列入人员经费预算据实发放，申报</t>
    </r>
    <r>
      <rPr>
        <sz val="10"/>
        <rFont val="Times New Roman"/>
        <charset val="134"/>
      </rPr>
      <t>293</t>
    </r>
    <r>
      <rPr>
        <sz val="10"/>
        <rFont val="宋体"/>
        <charset val="134"/>
      </rPr>
      <t>人</t>
    </r>
    <r>
      <rPr>
        <sz val="10"/>
        <rFont val="Times New Roman"/>
        <charset val="134"/>
      </rPr>
      <t>*45</t>
    </r>
    <r>
      <rPr>
        <sz val="10"/>
        <rFont val="宋体"/>
        <charset val="134"/>
      </rPr>
      <t>元</t>
    </r>
    <r>
      <rPr>
        <sz val="10"/>
        <rFont val="Times New Roman"/>
        <charset val="134"/>
      </rPr>
      <t>*22</t>
    </r>
    <r>
      <rPr>
        <sz val="10"/>
        <rFont val="宋体"/>
        <charset val="134"/>
      </rPr>
      <t>天</t>
    </r>
    <r>
      <rPr>
        <sz val="10"/>
        <rFont val="Times New Roman"/>
        <charset val="134"/>
      </rPr>
      <t>*12</t>
    </r>
    <r>
      <rPr>
        <sz val="10"/>
        <rFont val="宋体"/>
        <charset val="134"/>
      </rPr>
      <t>个月</t>
    </r>
    <r>
      <rPr>
        <sz val="10"/>
        <rFont val="Times New Roman"/>
        <charset val="134"/>
      </rPr>
      <t>=348</t>
    </r>
    <r>
      <rPr>
        <sz val="10"/>
        <rFont val="宋体"/>
        <charset val="134"/>
      </rPr>
      <t>万元</t>
    </r>
  </si>
  <si>
    <t>人民警察法定节假日外加班补贴</t>
  </si>
  <si>
    <r>
      <rPr>
        <sz val="10"/>
        <rFont val="宋体"/>
        <charset val="134"/>
      </rPr>
      <t>湘人社发（</t>
    </r>
    <r>
      <rPr>
        <sz val="10"/>
        <rFont val="Times New Roman"/>
        <charset val="134"/>
      </rPr>
      <t>2017</t>
    </r>
    <r>
      <rPr>
        <sz val="10"/>
        <rFont val="宋体"/>
        <charset val="134"/>
      </rPr>
      <t>）</t>
    </r>
    <r>
      <rPr>
        <sz val="10"/>
        <rFont val="Times New Roman"/>
        <charset val="134"/>
      </rPr>
      <t>68</t>
    </r>
    <r>
      <rPr>
        <sz val="10"/>
        <rFont val="宋体"/>
        <charset val="134"/>
      </rPr>
      <t>号，三保专项，列入人员经费预算据实发放，申报</t>
    </r>
    <r>
      <rPr>
        <sz val="10"/>
        <rFont val="Times New Roman"/>
        <charset val="134"/>
      </rPr>
      <t>293</t>
    </r>
    <r>
      <rPr>
        <sz val="10"/>
        <rFont val="宋体"/>
        <charset val="134"/>
      </rPr>
      <t>人</t>
    </r>
    <r>
      <rPr>
        <sz val="10"/>
        <rFont val="Times New Roman"/>
        <charset val="134"/>
      </rPr>
      <t>*710</t>
    </r>
    <r>
      <rPr>
        <sz val="10"/>
        <rFont val="宋体"/>
        <charset val="134"/>
      </rPr>
      <t>元</t>
    </r>
    <r>
      <rPr>
        <sz val="10"/>
        <rFont val="Times New Roman"/>
        <charset val="134"/>
      </rPr>
      <t>*12</t>
    </r>
    <r>
      <rPr>
        <sz val="10"/>
        <rFont val="宋体"/>
        <charset val="134"/>
      </rPr>
      <t>个月</t>
    </r>
    <r>
      <rPr>
        <sz val="10"/>
        <rFont val="Times New Roman"/>
        <charset val="134"/>
      </rPr>
      <t>=250</t>
    </r>
    <r>
      <rPr>
        <sz val="10"/>
        <rFont val="宋体"/>
        <charset val="134"/>
      </rPr>
      <t>万元</t>
    </r>
  </si>
  <si>
    <t>城区快警、农村辅警、协辅警专项经费</t>
  </si>
  <si>
    <t>城市协辅警120人*5万元=600万元；城市快警农村辅警1670万元。（包干使用）</t>
  </si>
  <si>
    <t>禁毒大队工作经费</t>
  </si>
  <si>
    <t>看守所经费</t>
  </si>
  <si>
    <r>
      <rPr>
        <sz val="10"/>
        <rFont val="宋体"/>
        <charset val="134"/>
      </rPr>
      <t>看守所羁押人员生活费</t>
    </r>
    <r>
      <rPr>
        <sz val="10"/>
        <rFont val="Times New Roman"/>
        <charset val="134"/>
      </rPr>
      <t>96</t>
    </r>
    <r>
      <rPr>
        <sz val="10"/>
        <rFont val="宋体"/>
        <charset val="134"/>
      </rPr>
      <t>万元服装更新经费</t>
    </r>
    <r>
      <rPr>
        <sz val="10"/>
        <rFont val="Times New Roman"/>
        <charset val="134"/>
      </rPr>
      <t>4</t>
    </r>
    <r>
      <rPr>
        <sz val="10"/>
        <rFont val="宋体"/>
        <charset val="134"/>
      </rPr>
      <t>万元，原由国库核付</t>
    </r>
  </si>
  <si>
    <t>拘留所经费</t>
  </si>
  <si>
    <r>
      <rPr>
        <sz val="10"/>
        <rFont val="宋体"/>
        <charset val="134"/>
      </rPr>
      <t>拘留人员生活费</t>
    </r>
    <r>
      <rPr>
        <sz val="10"/>
        <rFont val="Times New Roman"/>
        <charset val="134"/>
      </rPr>
      <t>20</t>
    </r>
    <r>
      <rPr>
        <sz val="10"/>
        <rFont val="宋体"/>
        <charset val="134"/>
      </rPr>
      <t>万元</t>
    </r>
  </si>
  <si>
    <t>国内安全保卫经费</t>
  </si>
  <si>
    <t>流动人口工作经费</t>
  </si>
  <si>
    <r>
      <rPr>
        <sz val="10"/>
        <rFont val="宋体"/>
        <charset val="134"/>
      </rPr>
      <t>二所合一建设经费</t>
    </r>
    <r>
      <rPr>
        <sz val="10"/>
        <rFont val="Times New Roman"/>
        <charset val="134"/>
      </rPr>
      <t>**</t>
    </r>
  </si>
  <si>
    <r>
      <rPr>
        <sz val="10"/>
        <rFont val="Times New Roman"/>
        <charset val="134"/>
      </rPr>
      <t>2</t>
    </r>
    <r>
      <rPr>
        <sz val="10"/>
        <rFont val="宋体"/>
        <charset val="134"/>
      </rPr>
      <t>）东安县公安局交通警察大队</t>
    </r>
  </si>
  <si>
    <t>执勤津贴</t>
  </si>
  <si>
    <r>
      <rPr>
        <sz val="10"/>
        <rFont val="宋体"/>
        <charset val="134"/>
      </rPr>
      <t>人社部规（</t>
    </r>
    <r>
      <rPr>
        <sz val="10"/>
        <rFont val="Times New Roman"/>
        <charset val="134"/>
      </rPr>
      <t>2017</t>
    </r>
    <r>
      <rPr>
        <sz val="10"/>
        <rFont val="宋体"/>
        <charset val="134"/>
      </rPr>
      <t>）</t>
    </r>
    <r>
      <rPr>
        <sz val="10"/>
        <rFont val="Times New Roman"/>
        <charset val="134"/>
      </rPr>
      <t>10</t>
    </r>
    <r>
      <rPr>
        <sz val="10"/>
        <rFont val="宋体"/>
        <charset val="134"/>
      </rPr>
      <t>号，三保专项，列入人员经费预算据实发放</t>
    </r>
  </si>
  <si>
    <t>加班补助</t>
  </si>
  <si>
    <r>
      <rPr>
        <sz val="10"/>
        <rFont val="宋体"/>
        <charset val="134"/>
      </rPr>
      <t>湘人社发（</t>
    </r>
    <r>
      <rPr>
        <sz val="10"/>
        <rFont val="Times New Roman"/>
        <charset val="134"/>
      </rPr>
      <t>2017</t>
    </r>
    <r>
      <rPr>
        <sz val="10"/>
        <rFont val="宋体"/>
        <charset val="134"/>
      </rPr>
      <t>）</t>
    </r>
    <r>
      <rPr>
        <sz val="10"/>
        <rFont val="Times New Roman"/>
        <charset val="134"/>
      </rPr>
      <t>68</t>
    </r>
    <r>
      <rPr>
        <sz val="10"/>
        <rFont val="宋体"/>
        <charset val="134"/>
      </rPr>
      <t>号，三保专项，列入人员经费预算据实发放</t>
    </r>
  </si>
  <si>
    <t>协警辅警经费</t>
  </si>
  <si>
    <r>
      <rPr>
        <sz val="10"/>
        <rFont val="Times New Roman"/>
        <charset val="134"/>
      </rPr>
      <t>2023</t>
    </r>
    <r>
      <rPr>
        <sz val="10"/>
        <rFont val="宋体"/>
        <charset val="134"/>
      </rPr>
      <t>年交警大队辅警</t>
    </r>
    <r>
      <rPr>
        <sz val="10"/>
        <rFont val="Times New Roman"/>
        <charset val="134"/>
      </rPr>
      <t>60</t>
    </r>
    <r>
      <rPr>
        <sz val="10"/>
        <rFont val="宋体"/>
        <charset val="134"/>
      </rPr>
      <t>人，按</t>
    </r>
    <r>
      <rPr>
        <sz val="10"/>
        <rFont val="Times New Roman"/>
        <charset val="134"/>
      </rPr>
      <t>60</t>
    </r>
    <r>
      <rPr>
        <sz val="10"/>
        <rFont val="宋体"/>
        <charset val="134"/>
      </rPr>
      <t>人</t>
    </r>
    <r>
      <rPr>
        <sz val="10"/>
        <rFont val="Times New Roman"/>
        <charset val="134"/>
      </rPr>
      <t>*5</t>
    </r>
    <r>
      <rPr>
        <sz val="10"/>
        <rFont val="宋体"/>
        <charset val="134"/>
      </rPr>
      <t>万元</t>
    </r>
    <r>
      <rPr>
        <sz val="10"/>
        <rFont val="Times New Roman"/>
        <charset val="134"/>
      </rPr>
      <t>/</t>
    </r>
    <r>
      <rPr>
        <sz val="10"/>
        <rFont val="宋体"/>
        <charset val="134"/>
      </rPr>
      <t>人</t>
    </r>
    <r>
      <rPr>
        <sz val="10"/>
        <rFont val="Times New Roman"/>
        <charset val="134"/>
      </rPr>
      <t>/</t>
    </r>
    <r>
      <rPr>
        <sz val="10"/>
        <rFont val="宋体"/>
        <charset val="134"/>
      </rPr>
      <t>年安排，含装备配备经费，包干使用</t>
    </r>
  </si>
  <si>
    <t>交通事故车辆拖车费及停车费</t>
  </si>
  <si>
    <t>非税收入安排的支出（东安县公安局交通警察大队）</t>
  </si>
  <si>
    <r>
      <rPr>
        <sz val="10"/>
        <rFont val="宋体"/>
        <charset val="134"/>
      </rPr>
      <t>非税收入成本支出，按收入进度拨付，预计收入</t>
    </r>
    <r>
      <rPr>
        <sz val="10"/>
        <rFont val="Times New Roman"/>
        <charset val="134"/>
      </rPr>
      <t>1300</t>
    </r>
    <r>
      <rPr>
        <sz val="10"/>
        <rFont val="宋体"/>
        <charset val="134"/>
      </rPr>
      <t>万元</t>
    </r>
  </si>
  <si>
    <r>
      <rPr>
        <sz val="10"/>
        <rFont val="Times New Roman"/>
        <charset val="134"/>
      </rPr>
      <t>3</t>
    </r>
    <r>
      <rPr>
        <sz val="10"/>
        <rFont val="黑体"/>
        <charset val="134"/>
      </rPr>
      <t>、司法</t>
    </r>
  </si>
  <si>
    <r>
      <rPr>
        <sz val="10"/>
        <rFont val="Times New Roman"/>
        <charset val="134"/>
      </rPr>
      <t>1</t>
    </r>
    <r>
      <rPr>
        <sz val="10"/>
        <rFont val="宋体"/>
        <charset val="134"/>
      </rPr>
      <t>）东安县司法局</t>
    </r>
  </si>
  <si>
    <t>法制工作经费</t>
  </si>
  <si>
    <t>三调联动办</t>
  </si>
  <si>
    <t>特殊人员专项办公室</t>
  </si>
  <si>
    <t>人民调解经费</t>
  </si>
  <si>
    <t>普法经费</t>
  </si>
  <si>
    <t>法律援助经费</t>
  </si>
  <si>
    <t>社区矫正经费</t>
  </si>
  <si>
    <t>行政复议办公室经费</t>
  </si>
  <si>
    <r>
      <rPr>
        <sz val="10"/>
        <rFont val="Times New Roman"/>
        <charset val="134"/>
      </rPr>
      <t>2</t>
    </r>
    <r>
      <rPr>
        <sz val="10"/>
        <rFont val="宋体"/>
        <charset val="134"/>
      </rPr>
      <t>）湖南省东安县公证处</t>
    </r>
  </si>
  <si>
    <t>非税收入安排的支出（湖南省东安县公证处）</t>
  </si>
  <si>
    <r>
      <rPr>
        <sz val="10"/>
        <rFont val="宋体"/>
        <charset val="134"/>
      </rPr>
      <t>非税收入成本支出，按收入进度拨付，预计收入</t>
    </r>
    <r>
      <rPr>
        <sz val="10"/>
        <rFont val="Times New Roman"/>
        <charset val="134"/>
      </rPr>
      <t>30</t>
    </r>
    <r>
      <rPr>
        <sz val="10"/>
        <rFont val="宋体"/>
        <charset val="134"/>
      </rPr>
      <t>万元</t>
    </r>
  </si>
  <si>
    <r>
      <rPr>
        <sz val="10"/>
        <rFont val="Times New Roman"/>
        <charset val="134"/>
      </rPr>
      <t>4</t>
    </r>
    <r>
      <rPr>
        <sz val="10"/>
        <rFont val="黑体"/>
        <charset val="134"/>
      </rPr>
      <t>、其他公共安全支出</t>
    </r>
  </si>
  <si>
    <r>
      <rPr>
        <sz val="10"/>
        <rFont val="宋体"/>
        <charset val="134"/>
      </rPr>
      <t>禁毒工作专项</t>
    </r>
    <r>
      <rPr>
        <sz val="10"/>
        <rFont val="Times New Roman"/>
        <charset val="134"/>
      </rPr>
      <t>**</t>
    </r>
  </si>
  <si>
    <r>
      <rPr>
        <sz val="10"/>
        <rFont val="宋体"/>
        <charset val="134"/>
      </rPr>
      <t>包含社区戒毒康复、禁毒示范城市创建、禁毒表彰、特殊涉毒人员、禁毒教育基地建设维护、采购学生毒品预防教育读本等经费。【全年安排禁毒工作经费</t>
    </r>
    <r>
      <rPr>
        <sz val="10"/>
        <rFont val="Times New Roman"/>
        <charset val="134"/>
      </rPr>
      <t>300</t>
    </r>
    <r>
      <rPr>
        <sz val="10"/>
        <rFont val="宋体"/>
        <charset val="134"/>
      </rPr>
      <t>万元，其中：禁毒日常工作经费</t>
    </r>
    <r>
      <rPr>
        <sz val="10"/>
        <rFont val="Times New Roman"/>
        <charset val="134"/>
      </rPr>
      <t>80</t>
    </r>
    <r>
      <rPr>
        <sz val="10"/>
        <rFont val="宋体"/>
        <charset val="134"/>
      </rPr>
      <t>万元（直接安排至公安局），社会化禁毒工作经费</t>
    </r>
    <r>
      <rPr>
        <sz val="10"/>
        <rFont val="Times New Roman"/>
        <charset val="134"/>
      </rPr>
      <t>20</t>
    </r>
    <r>
      <rPr>
        <sz val="10"/>
        <rFont val="宋体"/>
        <charset val="134"/>
      </rPr>
      <t>万元（直接安排至禁毒办）】</t>
    </r>
  </si>
  <si>
    <r>
      <rPr>
        <sz val="10"/>
        <rFont val="宋体"/>
        <charset val="134"/>
      </rPr>
      <t>其他公共安全支出</t>
    </r>
    <r>
      <rPr>
        <sz val="10"/>
        <rFont val="Times New Roman"/>
        <charset val="134"/>
      </rPr>
      <t>**</t>
    </r>
  </si>
  <si>
    <r>
      <rPr>
        <sz val="10"/>
        <rFont val="宋体"/>
        <charset val="134"/>
      </rPr>
      <t>含电子监控网络、巡逻、打假币等经费</t>
    </r>
    <r>
      <rPr>
        <sz val="10"/>
        <rFont val="Times New Roman"/>
        <charset val="134"/>
      </rPr>
      <t>100</t>
    </r>
    <r>
      <rPr>
        <sz val="10"/>
        <rFont val="宋体"/>
        <charset val="134"/>
      </rPr>
      <t>万元，反电诈经费</t>
    </r>
    <r>
      <rPr>
        <sz val="10"/>
        <rFont val="Times New Roman"/>
        <charset val="134"/>
      </rPr>
      <t>200</t>
    </r>
    <r>
      <rPr>
        <sz val="10"/>
        <rFont val="宋体"/>
        <charset val="134"/>
      </rPr>
      <t>万元，扫黑除恶专项整治工作经费</t>
    </r>
    <r>
      <rPr>
        <sz val="10"/>
        <rFont val="Times New Roman"/>
        <charset val="134"/>
      </rPr>
      <t>200</t>
    </r>
    <r>
      <rPr>
        <sz val="10"/>
        <rFont val="宋体"/>
        <charset val="134"/>
      </rPr>
      <t>万元，根据单位申请，由县政府审批据实安排</t>
    </r>
  </si>
  <si>
    <r>
      <rPr>
        <sz val="10"/>
        <rFont val="Times New Roman"/>
        <charset val="134"/>
      </rPr>
      <t>1</t>
    </r>
    <r>
      <rPr>
        <sz val="10"/>
        <rFont val="黑体"/>
        <charset val="134"/>
      </rPr>
      <t>、教育管理事务</t>
    </r>
  </si>
  <si>
    <r>
      <rPr>
        <sz val="10"/>
        <rFont val="Times New Roman"/>
        <charset val="134"/>
      </rPr>
      <t>1</t>
    </r>
    <r>
      <rPr>
        <sz val="10"/>
        <rFont val="宋体"/>
        <charset val="134"/>
      </rPr>
      <t>）东安县教育局</t>
    </r>
  </si>
  <si>
    <t>教育局机关运转经费</t>
  </si>
  <si>
    <t>教育督导评估经费</t>
  </si>
  <si>
    <t>学生资助工作经费</t>
  </si>
  <si>
    <t>教育质量监测和教学研究经费</t>
  </si>
  <si>
    <r>
      <rPr>
        <sz val="10"/>
        <rFont val="宋体"/>
        <charset val="134"/>
      </rPr>
      <t>政府常务会议</t>
    </r>
    <r>
      <rPr>
        <sz val="10"/>
        <rFont val="Times New Roman"/>
        <charset val="134"/>
      </rPr>
      <t>2023</t>
    </r>
    <r>
      <rPr>
        <sz val="10"/>
        <rFont val="宋体"/>
        <charset val="134"/>
      </rPr>
      <t>年</t>
    </r>
    <r>
      <rPr>
        <sz val="10"/>
        <rFont val="Times New Roman"/>
        <charset val="134"/>
      </rPr>
      <t>4</t>
    </r>
    <r>
      <rPr>
        <sz val="10"/>
        <rFont val="宋体"/>
        <charset val="134"/>
      </rPr>
      <t>月</t>
    </r>
    <r>
      <rPr>
        <sz val="10"/>
        <rFont val="Times New Roman"/>
        <charset val="134"/>
      </rPr>
      <t>6</t>
    </r>
    <r>
      <rPr>
        <sz val="10"/>
        <rFont val="宋体"/>
        <charset val="134"/>
      </rPr>
      <t>日第</t>
    </r>
    <r>
      <rPr>
        <sz val="10"/>
        <rFont val="Times New Roman"/>
        <charset val="134"/>
      </rPr>
      <t>25</t>
    </r>
    <r>
      <rPr>
        <sz val="10"/>
        <rFont val="宋体"/>
        <charset val="134"/>
      </rPr>
      <t>次</t>
    </r>
  </si>
  <si>
    <t>教育保障机制工作经费</t>
  </si>
  <si>
    <t>合格学校及全面改薄经费</t>
  </si>
  <si>
    <t>普通、成人高考及初高中学考工作经费</t>
  </si>
  <si>
    <t>防溺水工作经费</t>
  </si>
  <si>
    <t>校车管理工作经费</t>
  </si>
  <si>
    <t>民办教育发展</t>
  </si>
  <si>
    <t>学前教育推进经费</t>
  </si>
  <si>
    <t>未成年人保护工作经费</t>
  </si>
  <si>
    <t>农民教育经费</t>
  </si>
  <si>
    <t>学校周边环境专项治理</t>
  </si>
  <si>
    <t>学校周边环境专项治理办公室</t>
  </si>
  <si>
    <t>教育系统运动会、艺术节经费</t>
  </si>
  <si>
    <t>学校财产保险</t>
  </si>
  <si>
    <t>非税收入安排的支出（东安县教育局）</t>
  </si>
  <si>
    <r>
      <rPr>
        <sz val="10"/>
        <rFont val="宋体"/>
        <charset val="134"/>
      </rPr>
      <t>非税收入成本支出，按收入进度拨付，预计收入</t>
    </r>
    <r>
      <rPr>
        <sz val="10"/>
        <rFont val="Times New Roman"/>
        <charset val="134"/>
      </rPr>
      <t>250</t>
    </r>
    <r>
      <rPr>
        <sz val="10"/>
        <rFont val="宋体"/>
        <charset val="134"/>
      </rPr>
      <t>万元</t>
    </r>
  </si>
  <si>
    <r>
      <rPr>
        <sz val="10"/>
        <rFont val="Times New Roman"/>
        <charset val="134"/>
      </rPr>
      <t>2</t>
    </r>
    <r>
      <rPr>
        <sz val="10"/>
        <rFont val="宋体"/>
        <charset val="134"/>
      </rPr>
      <t>）其他教育管理支出事项</t>
    </r>
  </si>
  <si>
    <r>
      <rPr>
        <sz val="10"/>
        <rFont val="宋体"/>
        <charset val="134"/>
      </rPr>
      <t>督学责任区工作经费</t>
    </r>
    <r>
      <rPr>
        <sz val="10"/>
        <rFont val="Times New Roman"/>
        <charset val="134"/>
      </rPr>
      <t>**</t>
    </r>
  </si>
  <si>
    <r>
      <rPr>
        <sz val="10"/>
        <rFont val="Times New Roman"/>
        <charset val="134"/>
      </rPr>
      <t>6</t>
    </r>
    <r>
      <rPr>
        <sz val="10"/>
        <rFont val="宋体"/>
        <charset val="134"/>
      </rPr>
      <t>个督学责任区工作经费，平均每个</t>
    </r>
    <r>
      <rPr>
        <sz val="10"/>
        <rFont val="Times New Roman"/>
        <charset val="134"/>
      </rPr>
      <t>5</t>
    </r>
    <r>
      <rPr>
        <sz val="10"/>
        <rFont val="宋体"/>
        <charset val="134"/>
      </rPr>
      <t>万元安排</t>
    </r>
  </si>
  <si>
    <r>
      <rPr>
        <sz val="10"/>
        <rFont val="宋体"/>
        <charset val="134"/>
      </rPr>
      <t>教育明星奖及全县教育工作会议</t>
    </r>
    <r>
      <rPr>
        <sz val="10"/>
        <rFont val="Times New Roman"/>
        <charset val="134"/>
      </rPr>
      <t>**</t>
    </r>
  </si>
  <si>
    <t>据实结算</t>
  </si>
  <si>
    <r>
      <rPr>
        <sz val="10"/>
        <rFont val="Times New Roman"/>
        <charset val="134"/>
      </rPr>
      <t>2</t>
    </r>
    <r>
      <rPr>
        <sz val="10"/>
        <rFont val="黑体"/>
        <charset val="134"/>
      </rPr>
      <t>、普通教育</t>
    </r>
  </si>
  <si>
    <r>
      <rPr>
        <sz val="10"/>
        <rFont val="Times New Roman"/>
        <charset val="134"/>
      </rPr>
      <t>1</t>
    </r>
    <r>
      <rPr>
        <sz val="10"/>
        <rFont val="宋体"/>
        <charset val="134"/>
      </rPr>
      <t>）学前教育</t>
    </r>
  </si>
  <si>
    <t>学前教育幼儿资助</t>
  </si>
  <si>
    <r>
      <rPr>
        <sz val="10"/>
        <rFont val="宋体"/>
        <charset val="134"/>
      </rPr>
      <t>《学生资助资金管理办法》（财教科【</t>
    </r>
    <r>
      <rPr>
        <sz val="10"/>
        <rFont val="Times New Roman"/>
        <charset val="134"/>
      </rPr>
      <t>2019</t>
    </r>
    <r>
      <rPr>
        <sz val="10"/>
        <rFont val="宋体"/>
        <charset val="134"/>
      </rPr>
      <t>】</t>
    </r>
    <r>
      <rPr>
        <sz val="10"/>
        <rFont val="Times New Roman"/>
        <charset val="134"/>
      </rPr>
      <t>19</t>
    </r>
    <r>
      <rPr>
        <sz val="10"/>
        <rFont val="宋体"/>
        <charset val="134"/>
      </rPr>
      <t>号），按</t>
    </r>
    <r>
      <rPr>
        <sz val="10"/>
        <rFont val="Times New Roman"/>
        <charset val="134"/>
      </rPr>
      <t>2023</t>
    </r>
    <r>
      <rPr>
        <sz val="10"/>
        <rFont val="宋体"/>
        <charset val="134"/>
      </rPr>
      <t>年秋季在园幼儿人数测算的</t>
    </r>
    <r>
      <rPr>
        <sz val="10"/>
        <rFont val="Times New Roman"/>
        <charset val="134"/>
      </rPr>
      <t>7.5%</t>
    </r>
    <r>
      <rPr>
        <sz val="10"/>
        <rFont val="宋体"/>
        <charset val="134"/>
      </rPr>
      <t>测算为</t>
    </r>
    <r>
      <rPr>
        <sz val="10"/>
        <rFont val="Times New Roman"/>
        <charset val="134"/>
      </rPr>
      <t>1002</t>
    </r>
    <r>
      <rPr>
        <sz val="10"/>
        <rFont val="宋体"/>
        <charset val="134"/>
      </rPr>
      <t>人，全年预计需求</t>
    </r>
    <r>
      <rPr>
        <sz val="10"/>
        <rFont val="Times New Roman"/>
        <charset val="134"/>
      </rPr>
      <t>13357</t>
    </r>
    <r>
      <rPr>
        <sz val="10"/>
        <rFont val="宋体"/>
        <charset val="134"/>
      </rPr>
      <t>人</t>
    </r>
    <r>
      <rPr>
        <sz val="10"/>
        <rFont val="Times New Roman"/>
        <charset val="134"/>
      </rPr>
      <t>*7.5%*0.1</t>
    </r>
    <r>
      <rPr>
        <sz val="10"/>
        <rFont val="宋体"/>
        <charset val="134"/>
      </rPr>
      <t>万元</t>
    </r>
    <r>
      <rPr>
        <sz val="10"/>
        <rFont val="Times New Roman"/>
        <charset val="134"/>
      </rPr>
      <t>/</t>
    </r>
    <r>
      <rPr>
        <sz val="10"/>
        <rFont val="宋体"/>
        <charset val="134"/>
      </rPr>
      <t>人</t>
    </r>
    <r>
      <rPr>
        <sz val="10"/>
        <rFont val="Times New Roman"/>
        <charset val="134"/>
      </rPr>
      <t>=100.2</t>
    </r>
    <r>
      <rPr>
        <sz val="10"/>
        <rFont val="宋体"/>
        <charset val="134"/>
      </rPr>
      <t>万元，在中央奖补的基础上，省、县按</t>
    </r>
    <r>
      <rPr>
        <sz val="10"/>
        <rFont val="Times New Roman"/>
        <charset val="134"/>
      </rPr>
      <t>7:3</t>
    </r>
    <r>
      <rPr>
        <sz val="10"/>
        <rFont val="宋体"/>
        <charset val="134"/>
      </rPr>
      <t>负担，上级补助预计</t>
    </r>
    <r>
      <rPr>
        <sz val="10"/>
        <rFont val="Times New Roman"/>
        <charset val="134"/>
      </rPr>
      <t>88.57</t>
    </r>
    <r>
      <rPr>
        <sz val="10"/>
        <rFont val="宋体"/>
        <charset val="134"/>
      </rPr>
      <t>万元，县本级承担</t>
    </r>
    <r>
      <rPr>
        <sz val="10"/>
        <rFont val="Times New Roman"/>
        <charset val="134"/>
      </rPr>
      <t>12</t>
    </r>
    <r>
      <rPr>
        <sz val="10"/>
        <rFont val="宋体"/>
        <charset val="134"/>
      </rPr>
      <t>万元；非普惠性幼儿园原建档立卡等困难学生入园补助由县级财政负担，</t>
    </r>
    <r>
      <rPr>
        <sz val="10"/>
        <rFont val="Times New Roman"/>
        <charset val="134"/>
      </rPr>
      <t>50*0.1</t>
    </r>
    <r>
      <rPr>
        <sz val="10"/>
        <rFont val="宋体"/>
        <charset val="134"/>
      </rPr>
      <t>万元</t>
    </r>
    <r>
      <rPr>
        <sz val="10"/>
        <rFont val="Times New Roman"/>
        <charset val="134"/>
      </rPr>
      <t>/</t>
    </r>
    <r>
      <rPr>
        <sz val="10"/>
        <rFont val="宋体"/>
        <charset val="134"/>
      </rPr>
      <t>人</t>
    </r>
    <r>
      <rPr>
        <sz val="10"/>
        <rFont val="Times New Roman"/>
        <charset val="134"/>
      </rPr>
      <t>=5</t>
    </r>
    <r>
      <rPr>
        <sz val="10"/>
        <rFont val="宋体"/>
        <charset val="134"/>
      </rPr>
      <t>万元，小计全年需要</t>
    </r>
    <r>
      <rPr>
        <sz val="10"/>
        <rFont val="Times New Roman"/>
        <charset val="134"/>
      </rPr>
      <t>105.2</t>
    </r>
    <r>
      <rPr>
        <sz val="10"/>
        <rFont val="宋体"/>
        <charset val="134"/>
      </rPr>
      <t>万元，其中：县本级承担</t>
    </r>
    <r>
      <rPr>
        <sz val="10"/>
        <rFont val="Times New Roman"/>
        <charset val="134"/>
      </rPr>
      <t>17</t>
    </r>
    <r>
      <rPr>
        <sz val="10"/>
        <rFont val="宋体"/>
        <charset val="134"/>
      </rPr>
      <t>万元，上级承担</t>
    </r>
    <r>
      <rPr>
        <sz val="10"/>
        <rFont val="Times New Roman"/>
        <charset val="134"/>
      </rPr>
      <t>88.2</t>
    </r>
    <r>
      <rPr>
        <sz val="10"/>
        <rFont val="宋体"/>
        <charset val="134"/>
      </rPr>
      <t>万元。</t>
    </r>
  </si>
  <si>
    <t>保基本民生</t>
  </si>
  <si>
    <t>学前教育生均公用经费</t>
  </si>
  <si>
    <r>
      <rPr>
        <sz val="10"/>
        <rFont val="宋体"/>
        <charset val="134"/>
      </rPr>
      <t>《关于建立学前教育生均公用经费拨款制度的通知》（湘财教【</t>
    </r>
    <r>
      <rPr>
        <sz val="10"/>
        <rFont val="Times New Roman"/>
        <charset val="134"/>
      </rPr>
      <t>2019</t>
    </r>
    <r>
      <rPr>
        <sz val="10"/>
        <rFont val="宋体"/>
        <charset val="134"/>
      </rPr>
      <t>】</t>
    </r>
    <r>
      <rPr>
        <sz val="10"/>
        <rFont val="Times New Roman"/>
        <charset val="134"/>
      </rPr>
      <t>24</t>
    </r>
    <r>
      <rPr>
        <sz val="10"/>
        <rFont val="宋体"/>
        <charset val="134"/>
      </rPr>
      <t>号，按</t>
    </r>
    <r>
      <rPr>
        <sz val="10"/>
        <rFont val="Times New Roman"/>
        <charset val="134"/>
      </rPr>
      <t>2023</t>
    </r>
    <r>
      <rPr>
        <sz val="10"/>
        <rFont val="宋体"/>
        <charset val="134"/>
      </rPr>
      <t>年秋季公办幼儿园和普惠性幼儿园在园幼儿人数测算，</t>
    </r>
    <r>
      <rPr>
        <sz val="10"/>
        <rFont val="Times New Roman"/>
        <charset val="134"/>
      </rPr>
      <t>12782</t>
    </r>
    <r>
      <rPr>
        <sz val="10"/>
        <rFont val="宋体"/>
        <charset val="134"/>
      </rPr>
      <t>人</t>
    </r>
    <r>
      <rPr>
        <sz val="10"/>
        <rFont val="Times New Roman"/>
        <charset val="134"/>
      </rPr>
      <t>*500</t>
    </r>
    <r>
      <rPr>
        <sz val="10"/>
        <rFont val="宋体"/>
        <charset val="134"/>
      </rPr>
      <t>元</t>
    </r>
    <r>
      <rPr>
        <sz val="10"/>
        <rFont val="Times New Roman"/>
        <charset val="134"/>
      </rPr>
      <t>/</t>
    </r>
    <r>
      <rPr>
        <sz val="10"/>
        <rFont val="宋体"/>
        <charset val="134"/>
      </rPr>
      <t>人</t>
    </r>
    <r>
      <rPr>
        <sz val="10"/>
        <rFont val="Times New Roman"/>
        <charset val="134"/>
      </rPr>
      <t>=640</t>
    </r>
    <r>
      <rPr>
        <sz val="10"/>
        <rFont val="宋体"/>
        <charset val="134"/>
      </rPr>
      <t>万元，县本级承担（</t>
    </r>
    <r>
      <rPr>
        <sz val="10"/>
        <rFont val="Times New Roman"/>
        <charset val="134"/>
      </rPr>
      <t>30%</t>
    </r>
    <r>
      <rPr>
        <sz val="10"/>
        <rFont val="宋体"/>
        <charset val="134"/>
      </rPr>
      <t>）</t>
    </r>
    <r>
      <rPr>
        <sz val="10"/>
        <rFont val="Times New Roman"/>
        <charset val="134"/>
      </rPr>
      <t>192</t>
    </r>
    <r>
      <rPr>
        <sz val="10"/>
        <rFont val="宋体"/>
        <charset val="134"/>
      </rPr>
      <t>万元，根据实际情况预留</t>
    </r>
    <r>
      <rPr>
        <sz val="10"/>
        <rFont val="Times New Roman"/>
        <charset val="134"/>
      </rPr>
      <t>10</t>
    </r>
    <r>
      <rPr>
        <sz val="10"/>
        <rFont val="宋体"/>
        <charset val="134"/>
      </rPr>
      <t>万元。小计全年需要</t>
    </r>
    <r>
      <rPr>
        <sz val="10"/>
        <rFont val="Times New Roman"/>
        <charset val="134"/>
      </rPr>
      <t>660</t>
    </r>
    <r>
      <rPr>
        <sz val="10"/>
        <rFont val="宋体"/>
        <charset val="134"/>
      </rPr>
      <t>万元，其中：县本级承担</t>
    </r>
    <r>
      <rPr>
        <sz val="10"/>
        <rFont val="Times New Roman"/>
        <charset val="134"/>
      </rPr>
      <t>192</t>
    </r>
    <r>
      <rPr>
        <sz val="10"/>
        <rFont val="宋体"/>
        <charset val="134"/>
      </rPr>
      <t>万元，预留本级</t>
    </r>
    <r>
      <rPr>
        <sz val="10"/>
        <rFont val="Times New Roman"/>
        <charset val="134"/>
      </rPr>
      <t>20</t>
    </r>
    <r>
      <rPr>
        <sz val="10"/>
        <rFont val="宋体"/>
        <charset val="134"/>
      </rPr>
      <t>万元，上级承担</t>
    </r>
    <r>
      <rPr>
        <sz val="10"/>
        <rFont val="Times New Roman"/>
        <charset val="134"/>
      </rPr>
      <t>448</t>
    </r>
    <r>
      <rPr>
        <sz val="10"/>
        <rFont val="宋体"/>
        <charset val="134"/>
      </rPr>
      <t>万元。</t>
    </r>
  </si>
  <si>
    <r>
      <rPr>
        <sz val="10"/>
        <rFont val="Times New Roman"/>
        <charset val="134"/>
      </rPr>
      <t>2</t>
    </r>
    <r>
      <rPr>
        <sz val="10"/>
        <rFont val="宋体"/>
        <charset val="134"/>
      </rPr>
      <t>）小学教育</t>
    </r>
  </si>
  <si>
    <t>城乡义务教育生均公用经费（小学）</t>
  </si>
  <si>
    <r>
      <rPr>
        <sz val="10"/>
        <rFont val="宋体"/>
        <charset val="134"/>
      </rPr>
      <t>全县</t>
    </r>
    <r>
      <rPr>
        <sz val="10"/>
        <rFont val="Times New Roman"/>
        <charset val="134"/>
      </rPr>
      <t>2023</t>
    </r>
    <r>
      <rPr>
        <sz val="10"/>
        <rFont val="宋体"/>
        <charset val="134"/>
      </rPr>
      <t>年秋季在校小学学生</t>
    </r>
    <r>
      <rPr>
        <sz val="10"/>
        <rFont val="Times New Roman"/>
        <charset val="134"/>
      </rPr>
      <t>36920</t>
    </r>
    <r>
      <rPr>
        <sz val="10"/>
        <rFont val="宋体"/>
        <charset val="134"/>
      </rPr>
      <t>人，</t>
    </r>
    <r>
      <rPr>
        <sz val="10"/>
        <rFont val="Times New Roman"/>
        <charset val="134"/>
      </rPr>
      <t>36920</t>
    </r>
    <r>
      <rPr>
        <sz val="10"/>
        <rFont val="宋体"/>
        <charset val="134"/>
      </rPr>
      <t>人</t>
    </r>
    <r>
      <rPr>
        <sz val="10"/>
        <rFont val="Times New Roman"/>
        <charset val="134"/>
      </rPr>
      <t>*720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=2658</t>
    </r>
    <r>
      <rPr>
        <sz val="10"/>
        <rFont val="宋体"/>
        <charset val="134"/>
      </rPr>
      <t>万元，县本级承担（</t>
    </r>
    <r>
      <rPr>
        <sz val="10"/>
        <rFont val="Times New Roman"/>
        <charset val="134"/>
      </rPr>
      <t>12%</t>
    </r>
    <r>
      <rPr>
        <sz val="10"/>
        <rFont val="宋体"/>
        <charset val="134"/>
      </rPr>
      <t>）</t>
    </r>
    <r>
      <rPr>
        <sz val="10"/>
        <rFont val="Times New Roman"/>
        <charset val="134"/>
      </rPr>
      <t>319</t>
    </r>
    <r>
      <rPr>
        <sz val="10"/>
        <rFont val="宋体"/>
        <charset val="134"/>
      </rPr>
      <t>万元，上级补助</t>
    </r>
    <r>
      <rPr>
        <sz val="10"/>
        <rFont val="Times New Roman"/>
        <charset val="134"/>
      </rPr>
      <t>2339</t>
    </r>
    <r>
      <rPr>
        <sz val="10"/>
        <rFont val="宋体"/>
        <charset val="134"/>
      </rPr>
      <t>万元；寄宿</t>
    </r>
    <r>
      <rPr>
        <sz val="10"/>
        <rFont val="Times New Roman"/>
        <charset val="134"/>
      </rPr>
      <t>1478</t>
    </r>
    <r>
      <rPr>
        <sz val="10"/>
        <rFont val="宋体"/>
        <charset val="134"/>
      </rPr>
      <t>人，</t>
    </r>
    <r>
      <rPr>
        <sz val="10"/>
        <rFont val="Times New Roman"/>
        <charset val="134"/>
      </rPr>
      <t>1478</t>
    </r>
    <r>
      <rPr>
        <sz val="10"/>
        <rFont val="宋体"/>
        <charset val="134"/>
      </rPr>
      <t>人</t>
    </r>
    <r>
      <rPr>
        <sz val="10"/>
        <rFont val="Times New Roman"/>
        <charset val="134"/>
      </rPr>
      <t>*400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=60</t>
    </r>
    <r>
      <rPr>
        <sz val="10"/>
        <rFont val="宋体"/>
        <charset val="134"/>
      </rPr>
      <t>万元，县本级承担</t>
    </r>
    <r>
      <rPr>
        <sz val="10"/>
        <rFont val="Times New Roman"/>
        <charset val="134"/>
      </rPr>
      <t>8</t>
    </r>
    <r>
      <rPr>
        <sz val="10"/>
        <rFont val="宋体"/>
        <charset val="134"/>
      </rPr>
      <t>万元，上级承担</t>
    </r>
    <r>
      <rPr>
        <sz val="10"/>
        <rFont val="Times New Roman"/>
        <charset val="134"/>
      </rPr>
      <t>52</t>
    </r>
    <r>
      <rPr>
        <sz val="10"/>
        <rFont val="宋体"/>
        <charset val="134"/>
      </rPr>
      <t>万元；教学点和不足</t>
    </r>
    <r>
      <rPr>
        <sz val="10"/>
        <rFont val="Times New Roman"/>
        <charset val="134"/>
      </rPr>
      <t>100</t>
    </r>
    <r>
      <rPr>
        <sz val="10"/>
        <rFont val="宋体"/>
        <charset val="134"/>
      </rPr>
      <t>人学校（</t>
    </r>
    <r>
      <rPr>
        <sz val="10"/>
        <rFont val="Times New Roman"/>
        <charset val="134"/>
      </rPr>
      <t>49</t>
    </r>
    <r>
      <rPr>
        <sz val="10"/>
        <rFont val="宋体"/>
        <charset val="134"/>
      </rPr>
      <t>个）公用经费</t>
    </r>
    <r>
      <rPr>
        <sz val="10"/>
        <rFont val="Times New Roman"/>
        <charset val="134"/>
      </rPr>
      <t>4698</t>
    </r>
    <r>
      <rPr>
        <sz val="10"/>
        <rFont val="宋体"/>
        <charset val="134"/>
      </rPr>
      <t>人</t>
    </r>
    <r>
      <rPr>
        <sz val="10"/>
        <rFont val="Times New Roman"/>
        <charset val="134"/>
      </rPr>
      <t>*720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=338</t>
    </r>
    <r>
      <rPr>
        <sz val="10"/>
        <rFont val="宋体"/>
        <charset val="134"/>
      </rPr>
      <t>万元，县本级承担</t>
    </r>
    <r>
      <rPr>
        <sz val="10"/>
        <rFont val="Times New Roman"/>
        <charset val="134"/>
      </rPr>
      <t>41</t>
    </r>
    <r>
      <rPr>
        <sz val="10"/>
        <rFont val="宋体"/>
        <charset val="134"/>
      </rPr>
      <t>万元，上级承担</t>
    </r>
    <r>
      <rPr>
        <sz val="10"/>
        <rFont val="Times New Roman"/>
        <charset val="134"/>
      </rPr>
      <t>297</t>
    </r>
    <r>
      <rPr>
        <sz val="10"/>
        <rFont val="宋体"/>
        <charset val="134"/>
      </rPr>
      <t>万元。根据实际情况预留</t>
    </r>
    <r>
      <rPr>
        <sz val="10"/>
        <rFont val="Times New Roman"/>
        <charset val="134"/>
      </rPr>
      <t>20</t>
    </r>
    <r>
      <rPr>
        <sz val="10"/>
        <rFont val="宋体"/>
        <charset val="134"/>
      </rPr>
      <t>万元。小计全年需要</t>
    </r>
    <r>
      <rPr>
        <sz val="10"/>
        <rFont val="Times New Roman"/>
        <charset val="134"/>
      </rPr>
      <t>3076</t>
    </r>
    <r>
      <rPr>
        <sz val="10"/>
        <rFont val="宋体"/>
        <charset val="134"/>
      </rPr>
      <t>万元，其中：县本级承担</t>
    </r>
    <r>
      <rPr>
        <sz val="10"/>
        <rFont val="Times New Roman"/>
        <charset val="134"/>
      </rPr>
      <t>368</t>
    </r>
    <r>
      <rPr>
        <sz val="10"/>
        <rFont val="宋体"/>
        <charset val="134"/>
      </rPr>
      <t>万元，预留</t>
    </r>
    <r>
      <rPr>
        <sz val="10"/>
        <rFont val="Times New Roman"/>
        <charset val="134"/>
      </rPr>
      <t>20</t>
    </r>
    <r>
      <rPr>
        <sz val="10"/>
        <rFont val="宋体"/>
        <charset val="134"/>
      </rPr>
      <t>万元。</t>
    </r>
  </si>
  <si>
    <t>家庭经济困难学生生活补助（小学）</t>
  </si>
  <si>
    <r>
      <rPr>
        <sz val="10"/>
        <rFont val="宋体"/>
        <charset val="134"/>
      </rPr>
      <t>全县</t>
    </r>
    <r>
      <rPr>
        <sz val="10"/>
        <rFont val="Times New Roman"/>
        <charset val="134"/>
      </rPr>
      <t>2023</t>
    </r>
    <r>
      <rPr>
        <sz val="10"/>
        <rFont val="宋体"/>
        <charset val="134"/>
      </rPr>
      <t>年秋季小学寄宿生</t>
    </r>
    <r>
      <rPr>
        <sz val="10"/>
        <rFont val="Times New Roman"/>
        <charset val="134"/>
      </rPr>
      <t>20%</t>
    </r>
    <r>
      <rPr>
        <sz val="10"/>
        <rFont val="宋体"/>
        <charset val="134"/>
      </rPr>
      <t>和非寄宿生</t>
    </r>
    <r>
      <rPr>
        <sz val="10"/>
        <rFont val="Times New Roman"/>
        <charset val="134"/>
      </rPr>
      <t>7.5%</t>
    </r>
    <r>
      <rPr>
        <sz val="10"/>
        <rFont val="宋体"/>
        <charset val="134"/>
      </rPr>
      <t>核定资助面测算，中央</t>
    </r>
    <r>
      <rPr>
        <sz val="10"/>
        <rFont val="Times New Roman"/>
        <charset val="134"/>
      </rPr>
      <t>50%</t>
    </r>
    <r>
      <rPr>
        <sz val="10"/>
        <rFont val="宋体"/>
        <charset val="134"/>
      </rPr>
      <t>，省</t>
    </r>
    <r>
      <rPr>
        <sz val="10"/>
        <rFont val="Times New Roman"/>
        <charset val="134"/>
      </rPr>
      <t>50%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），寄宿</t>
    </r>
    <r>
      <rPr>
        <sz val="10"/>
        <rFont val="Times New Roman"/>
        <charset val="134"/>
      </rPr>
      <t>1478</t>
    </r>
    <r>
      <rPr>
        <sz val="10"/>
        <rFont val="宋体"/>
        <charset val="134"/>
      </rPr>
      <t>人</t>
    </r>
    <r>
      <rPr>
        <sz val="10"/>
        <rFont val="Times New Roman"/>
        <charset val="134"/>
      </rPr>
      <t>*20%*1000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=29.6</t>
    </r>
    <r>
      <rPr>
        <sz val="10"/>
        <rFont val="宋体"/>
        <charset val="134"/>
      </rPr>
      <t>万元，县本级承担</t>
    </r>
    <r>
      <rPr>
        <sz val="10"/>
        <rFont val="Times New Roman"/>
        <charset val="134"/>
      </rPr>
      <t>4.4</t>
    </r>
    <r>
      <rPr>
        <sz val="10"/>
        <rFont val="宋体"/>
        <charset val="134"/>
      </rPr>
      <t>万元；非寄宿原建档立卡等困难学生按</t>
    </r>
    <r>
      <rPr>
        <sz val="10"/>
        <rFont val="Times New Roman"/>
        <charset val="134"/>
      </rPr>
      <t>3200</t>
    </r>
    <r>
      <rPr>
        <sz val="10"/>
        <rFont val="宋体"/>
        <charset val="134"/>
      </rPr>
      <t>人计算（高于非寄宿人数的</t>
    </r>
    <r>
      <rPr>
        <sz val="10"/>
        <rFont val="Times New Roman"/>
        <charset val="134"/>
      </rPr>
      <t>7.5%2658</t>
    </r>
    <r>
      <rPr>
        <sz val="10"/>
        <rFont val="宋体"/>
        <charset val="134"/>
      </rPr>
      <t>人），</t>
    </r>
    <r>
      <rPr>
        <sz val="10"/>
        <rFont val="Times New Roman"/>
        <charset val="134"/>
      </rPr>
      <t>3200</t>
    </r>
    <r>
      <rPr>
        <sz val="10"/>
        <rFont val="宋体"/>
        <charset val="134"/>
      </rPr>
      <t>人</t>
    </r>
    <r>
      <rPr>
        <sz val="10"/>
        <rFont val="Times New Roman"/>
        <charset val="134"/>
      </rPr>
      <t>*500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=160</t>
    </r>
    <r>
      <rPr>
        <sz val="10"/>
        <rFont val="宋体"/>
        <charset val="134"/>
      </rPr>
      <t>万元，县本级承担</t>
    </r>
    <r>
      <rPr>
        <sz val="10"/>
        <rFont val="Times New Roman"/>
        <charset val="134"/>
      </rPr>
      <t>24</t>
    </r>
    <r>
      <rPr>
        <sz val="10"/>
        <rFont val="宋体"/>
        <charset val="134"/>
      </rPr>
      <t>万元（</t>
    </r>
    <r>
      <rPr>
        <sz val="10"/>
        <rFont val="Times New Roman"/>
        <charset val="134"/>
      </rPr>
      <t>27.1</t>
    </r>
    <r>
      <rPr>
        <sz val="10"/>
        <rFont val="宋体"/>
        <charset val="134"/>
      </rPr>
      <t>）。根据实际情况预留</t>
    </r>
    <r>
      <rPr>
        <sz val="10"/>
        <rFont val="Times New Roman"/>
        <charset val="134"/>
      </rPr>
      <t>5</t>
    </r>
    <r>
      <rPr>
        <sz val="10"/>
        <rFont val="宋体"/>
        <charset val="134"/>
      </rPr>
      <t>万元。小计全年需要</t>
    </r>
    <r>
      <rPr>
        <sz val="10"/>
        <rFont val="Times New Roman"/>
        <charset val="134"/>
      </rPr>
      <t>194.16</t>
    </r>
    <r>
      <rPr>
        <sz val="10"/>
        <rFont val="宋体"/>
        <charset val="134"/>
      </rPr>
      <t>万元，上级承担</t>
    </r>
    <r>
      <rPr>
        <sz val="10"/>
        <rFont val="Times New Roman"/>
        <charset val="134"/>
      </rPr>
      <t>161.16</t>
    </r>
    <r>
      <rPr>
        <sz val="10"/>
        <rFont val="宋体"/>
        <charset val="134"/>
      </rPr>
      <t>万元，县本级承担</t>
    </r>
    <r>
      <rPr>
        <sz val="10"/>
        <rFont val="Times New Roman"/>
        <charset val="134"/>
      </rPr>
      <t>28.44</t>
    </r>
    <r>
      <rPr>
        <sz val="10"/>
        <rFont val="宋体"/>
        <charset val="134"/>
      </rPr>
      <t>万元，本级预留</t>
    </r>
    <r>
      <rPr>
        <sz val="10"/>
        <rFont val="Times New Roman"/>
        <charset val="134"/>
      </rPr>
      <t>4.56</t>
    </r>
    <r>
      <rPr>
        <sz val="10"/>
        <rFont val="宋体"/>
        <charset val="134"/>
      </rPr>
      <t>万元。</t>
    </r>
  </si>
  <si>
    <r>
      <rPr>
        <sz val="10"/>
        <rFont val="Times New Roman"/>
        <charset val="134"/>
      </rPr>
      <t>3</t>
    </r>
    <r>
      <rPr>
        <sz val="10"/>
        <rFont val="宋体"/>
        <charset val="134"/>
      </rPr>
      <t>）初中教育</t>
    </r>
  </si>
  <si>
    <t>城乡义务教育生均公用经费（初中）</t>
  </si>
  <si>
    <r>
      <rPr>
        <sz val="10"/>
        <rFont val="宋体"/>
        <charset val="134"/>
      </rPr>
      <t>全县</t>
    </r>
    <r>
      <rPr>
        <sz val="10"/>
        <rFont val="Times New Roman"/>
        <charset val="134"/>
      </rPr>
      <t>2023</t>
    </r>
    <r>
      <rPr>
        <sz val="10"/>
        <rFont val="宋体"/>
        <charset val="134"/>
      </rPr>
      <t>年秋季在校初中学生</t>
    </r>
    <r>
      <rPr>
        <sz val="10"/>
        <rFont val="Times New Roman"/>
        <charset val="134"/>
      </rPr>
      <t>21533</t>
    </r>
    <r>
      <rPr>
        <sz val="10"/>
        <rFont val="宋体"/>
        <charset val="134"/>
      </rPr>
      <t>人，</t>
    </r>
    <r>
      <rPr>
        <sz val="10"/>
        <rFont val="Times New Roman"/>
        <charset val="134"/>
      </rPr>
      <t>21533</t>
    </r>
    <r>
      <rPr>
        <sz val="10"/>
        <rFont val="宋体"/>
        <charset val="134"/>
      </rPr>
      <t>人</t>
    </r>
    <r>
      <rPr>
        <sz val="10"/>
        <rFont val="Times New Roman"/>
        <charset val="134"/>
      </rPr>
      <t>*940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=2024</t>
    </r>
    <r>
      <rPr>
        <sz val="10"/>
        <rFont val="宋体"/>
        <charset val="134"/>
      </rPr>
      <t>万元，县本级承担（</t>
    </r>
    <r>
      <rPr>
        <sz val="10"/>
        <rFont val="Times New Roman"/>
        <charset val="134"/>
      </rPr>
      <t>12%</t>
    </r>
    <r>
      <rPr>
        <sz val="10"/>
        <rFont val="宋体"/>
        <charset val="134"/>
      </rPr>
      <t>）</t>
    </r>
    <r>
      <rPr>
        <sz val="10"/>
        <rFont val="Times New Roman"/>
        <charset val="134"/>
      </rPr>
      <t>243</t>
    </r>
    <r>
      <rPr>
        <sz val="10"/>
        <rFont val="宋体"/>
        <charset val="134"/>
      </rPr>
      <t>万元；寄宿按</t>
    </r>
    <r>
      <rPr>
        <sz val="10"/>
        <rFont val="Times New Roman"/>
        <charset val="134"/>
      </rPr>
      <t>10592</t>
    </r>
    <r>
      <rPr>
        <sz val="10"/>
        <rFont val="宋体"/>
        <charset val="134"/>
      </rPr>
      <t>人安排，</t>
    </r>
    <r>
      <rPr>
        <sz val="10"/>
        <rFont val="Times New Roman"/>
        <charset val="134"/>
      </rPr>
      <t>10592</t>
    </r>
    <r>
      <rPr>
        <sz val="10"/>
        <rFont val="宋体"/>
        <charset val="134"/>
      </rPr>
      <t>人</t>
    </r>
    <r>
      <rPr>
        <sz val="10"/>
        <rFont val="Times New Roman"/>
        <charset val="134"/>
      </rPr>
      <t>*400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=424</t>
    </r>
    <r>
      <rPr>
        <sz val="10"/>
        <rFont val="宋体"/>
        <charset val="134"/>
      </rPr>
      <t>万元，县本级承担</t>
    </r>
    <r>
      <rPr>
        <sz val="10"/>
        <rFont val="Times New Roman"/>
        <charset val="134"/>
      </rPr>
      <t>51</t>
    </r>
    <r>
      <rPr>
        <sz val="10"/>
        <rFont val="宋体"/>
        <charset val="134"/>
      </rPr>
      <t>万元；不足</t>
    </r>
    <r>
      <rPr>
        <sz val="10"/>
        <rFont val="Times New Roman"/>
        <charset val="134"/>
      </rPr>
      <t>100</t>
    </r>
    <r>
      <rPr>
        <sz val="10"/>
        <rFont val="宋体"/>
        <charset val="134"/>
      </rPr>
      <t>人学校（</t>
    </r>
    <r>
      <rPr>
        <sz val="10"/>
        <rFont val="Times New Roman"/>
        <charset val="134"/>
      </rPr>
      <t>2</t>
    </r>
    <r>
      <rPr>
        <sz val="10"/>
        <rFont val="宋体"/>
        <charset val="134"/>
      </rPr>
      <t>个）公用经费</t>
    </r>
    <r>
      <rPr>
        <sz val="10"/>
        <rFont val="Times New Roman"/>
        <charset val="134"/>
      </rPr>
      <t>80</t>
    </r>
    <r>
      <rPr>
        <sz val="10"/>
        <rFont val="宋体"/>
        <charset val="134"/>
      </rPr>
      <t>人</t>
    </r>
    <r>
      <rPr>
        <sz val="10"/>
        <rFont val="Times New Roman"/>
        <charset val="134"/>
      </rPr>
      <t>*940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=8</t>
    </r>
    <r>
      <rPr>
        <sz val="10"/>
        <rFont val="宋体"/>
        <charset val="134"/>
      </rPr>
      <t>万元，县本级承担</t>
    </r>
    <r>
      <rPr>
        <sz val="10"/>
        <rFont val="Times New Roman"/>
        <charset val="134"/>
      </rPr>
      <t>1</t>
    </r>
    <r>
      <rPr>
        <sz val="10"/>
        <rFont val="宋体"/>
        <charset val="134"/>
      </rPr>
      <t>万元。根据实际情况预留</t>
    </r>
    <r>
      <rPr>
        <sz val="10"/>
        <rFont val="Times New Roman"/>
        <charset val="134"/>
      </rPr>
      <t>20</t>
    </r>
    <r>
      <rPr>
        <sz val="10"/>
        <rFont val="宋体"/>
        <charset val="134"/>
      </rPr>
      <t>万元。小计全年需要</t>
    </r>
    <r>
      <rPr>
        <sz val="10"/>
        <rFont val="Times New Roman"/>
        <charset val="134"/>
      </rPr>
      <t>2476</t>
    </r>
    <r>
      <rPr>
        <sz val="10"/>
        <rFont val="宋体"/>
        <charset val="134"/>
      </rPr>
      <t>万元，县本级承担</t>
    </r>
    <r>
      <rPr>
        <sz val="10"/>
        <rFont val="Times New Roman"/>
        <charset val="134"/>
      </rPr>
      <t>295</t>
    </r>
    <r>
      <rPr>
        <sz val="10"/>
        <rFont val="宋体"/>
        <charset val="134"/>
      </rPr>
      <t>万元，预留</t>
    </r>
    <r>
      <rPr>
        <sz val="10"/>
        <rFont val="Times New Roman"/>
        <charset val="134"/>
      </rPr>
      <t>20</t>
    </r>
    <r>
      <rPr>
        <sz val="10"/>
        <rFont val="宋体"/>
        <charset val="134"/>
      </rPr>
      <t>万元。</t>
    </r>
  </si>
  <si>
    <t>家庭经济困难学生生活补助（初中）</t>
  </si>
  <si>
    <r>
      <rPr>
        <sz val="10"/>
        <rFont val="宋体"/>
        <charset val="134"/>
      </rPr>
      <t>全县</t>
    </r>
    <r>
      <rPr>
        <sz val="10"/>
        <rFont val="Times New Roman"/>
        <charset val="134"/>
      </rPr>
      <t>2023</t>
    </r>
    <r>
      <rPr>
        <sz val="10"/>
        <rFont val="宋体"/>
        <charset val="134"/>
      </rPr>
      <t>年秋季初中寄宿生</t>
    </r>
    <r>
      <rPr>
        <sz val="10"/>
        <rFont val="Times New Roman"/>
        <charset val="134"/>
      </rPr>
      <t>20%</t>
    </r>
    <r>
      <rPr>
        <sz val="10"/>
        <rFont val="宋体"/>
        <charset val="134"/>
      </rPr>
      <t>和非寄宿生</t>
    </r>
    <r>
      <rPr>
        <sz val="10"/>
        <rFont val="Times New Roman"/>
        <charset val="134"/>
      </rPr>
      <t>7.5%</t>
    </r>
    <r>
      <rPr>
        <sz val="10"/>
        <rFont val="宋体"/>
        <charset val="134"/>
      </rPr>
      <t>核定资助面测算，中央</t>
    </r>
    <r>
      <rPr>
        <sz val="10"/>
        <rFont val="Times New Roman"/>
        <charset val="134"/>
      </rPr>
      <t>50%</t>
    </r>
    <r>
      <rPr>
        <sz val="10"/>
        <rFont val="宋体"/>
        <charset val="134"/>
      </rPr>
      <t>，省</t>
    </r>
    <r>
      <rPr>
        <sz val="10"/>
        <rFont val="Times New Roman"/>
        <charset val="134"/>
      </rPr>
      <t>50%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），寄宿</t>
    </r>
    <r>
      <rPr>
        <sz val="10"/>
        <rFont val="Times New Roman"/>
        <charset val="134"/>
      </rPr>
      <t>10592</t>
    </r>
    <r>
      <rPr>
        <sz val="10"/>
        <rFont val="宋体"/>
        <charset val="134"/>
      </rPr>
      <t>人</t>
    </r>
    <r>
      <rPr>
        <sz val="10"/>
        <rFont val="Times New Roman"/>
        <charset val="134"/>
      </rPr>
      <t>*20%*1250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=264.8</t>
    </r>
    <r>
      <rPr>
        <sz val="10"/>
        <rFont val="宋体"/>
        <charset val="134"/>
      </rPr>
      <t>万元，县本级承担</t>
    </r>
    <r>
      <rPr>
        <sz val="10"/>
        <rFont val="Times New Roman"/>
        <charset val="134"/>
      </rPr>
      <t>39.7</t>
    </r>
    <r>
      <rPr>
        <sz val="10"/>
        <rFont val="宋体"/>
        <charset val="134"/>
      </rPr>
      <t>万元；非寄宿生</t>
    </r>
    <r>
      <rPr>
        <sz val="10"/>
        <rFont val="Times New Roman"/>
        <charset val="134"/>
      </rPr>
      <t>10941</t>
    </r>
    <r>
      <rPr>
        <sz val="10"/>
        <rFont val="宋体"/>
        <charset val="134"/>
      </rPr>
      <t>人，</t>
    </r>
    <r>
      <rPr>
        <sz val="10"/>
        <rFont val="Times New Roman"/>
        <charset val="134"/>
      </rPr>
      <t>10941*7.5%=820</t>
    </r>
    <r>
      <rPr>
        <sz val="10"/>
        <rFont val="宋体"/>
        <charset val="134"/>
      </rPr>
      <t>人，实际非寄宿原建档立卡等困难学生</t>
    </r>
    <r>
      <rPr>
        <sz val="10"/>
        <rFont val="Times New Roman"/>
        <charset val="134"/>
      </rPr>
      <t>1500</t>
    </r>
    <r>
      <rPr>
        <sz val="10"/>
        <rFont val="宋体"/>
        <charset val="134"/>
      </rPr>
      <t>人，</t>
    </r>
    <r>
      <rPr>
        <sz val="10"/>
        <rFont val="Times New Roman"/>
        <charset val="134"/>
      </rPr>
      <t>1500</t>
    </r>
    <r>
      <rPr>
        <sz val="10"/>
        <rFont val="宋体"/>
        <charset val="134"/>
      </rPr>
      <t>人</t>
    </r>
    <r>
      <rPr>
        <sz val="10"/>
        <rFont val="Times New Roman"/>
        <charset val="134"/>
      </rPr>
      <t>*650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=93.8</t>
    </r>
    <r>
      <rPr>
        <sz val="10"/>
        <rFont val="宋体"/>
        <charset val="134"/>
      </rPr>
      <t>万元，县本级承担</t>
    </r>
    <r>
      <rPr>
        <sz val="10"/>
        <rFont val="Times New Roman"/>
        <charset val="134"/>
      </rPr>
      <t>42.5</t>
    </r>
    <r>
      <rPr>
        <sz val="10"/>
        <rFont val="宋体"/>
        <charset val="134"/>
      </rPr>
      <t>万元，根据实际情况预留</t>
    </r>
    <r>
      <rPr>
        <sz val="10"/>
        <rFont val="Times New Roman"/>
        <charset val="134"/>
      </rPr>
      <t>4.8</t>
    </r>
    <r>
      <rPr>
        <sz val="10"/>
        <rFont val="宋体"/>
        <charset val="134"/>
      </rPr>
      <t>万元。小计全年需求</t>
    </r>
    <r>
      <rPr>
        <sz val="10"/>
        <rFont val="Times New Roman"/>
        <charset val="134"/>
      </rPr>
      <t>363.4</t>
    </r>
    <r>
      <rPr>
        <sz val="10"/>
        <rFont val="宋体"/>
        <charset val="134"/>
      </rPr>
      <t>万元，其中：县本级承担</t>
    </r>
    <r>
      <rPr>
        <sz val="10"/>
        <rFont val="Times New Roman"/>
        <charset val="134"/>
      </rPr>
      <t>82.2</t>
    </r>
    <r>
      <rPr>
        <sz val="10"/>
        <rFont val="宋体"/>
        <charset val="134"/>
      </rPr>
      <t>万元，预留</t>
    </r>
    <r>
      <rPr>
        <sz val="10"/>
        <rFont val="Times New Roman"/>
        <charset val="134"/>
      </rPr>
      <t>4.8</t>
    </r>
    <r>
      <rPr>
        <sz val="10"/>
        <rFont val="宋体"/>
        <charset val="134"/>
      </rPr>
      <t>万元，上级</t>
    </r>
    <r>
      <rPr>
        <sz val="10"/>
        <rFont val="Times New Roman"/>
        <charset val="134"/>
      </rPr>
      <t>276.4</t>
    </r>
    <r>
      <rPr>
        <sz val="10"/>
        <rFont val="宋体"/>
        <charset val="134"/>
      </rPr>
      <t>万元。</t>
    </r>
  </si>
  <si>
    <r>
      <rPr>
        <sz val="10"/>
        <rFont val="Times New Roman"/>
        <charset val="134"/>
      </rPr>
      <t>4</t>
    </r>
    <r>
      <rPr>
        <sz val="10"/>
        <rFont val="宋体"/>
        <charset val="134"/>
      </rPr>
      <t>）高中教育</t>
    </r>
  </si>
  <si>
    <r>
      <rPr>
        <sz val="10"/>
        <rFont val="宋体"/>
        <charset val="134"/>
      </rPr>
      <t>（</t>
    </r>
    <r>
      <rPr>
        <sz val="10"/>
        <rFont val="Times New Roman"/>
        <charset val="134"/>
      </rPr>
      <t>1</t>
    </r>
    <r>
      <rPr>
        <sz val="10"/>
        <rFont val="宋体"/>
        <charset val="134"/>
      </rPr>
      <t>）普通高中学生生均公用经费</t>
    </r>
  </si>
  <si>
    <r>
      <rPr>
        <sz val="10"/>
        <rFont val="宋体"/>
        <charset val="134"/>
      </rPr>
      <t>省级政策，《关于建立健全普通高中生均公用经费保障机制的通知》（湘财教【</t>
    </r>
    <r>
      <rPr>
        <sz val="10"/>
        <rFont val="Times New Roman"/>
        <charset val="134"/>
      </rPr>
      <t>2016</t>
    </r>
    <r>
      <rPr>
        <sz val="10"/>
        <rFont val="宋体"/>
        <charset val="134"/>
      </rPr>
      <t>】</t>
    </r>
    <r>
      <rPr>
        <sz val="10"/>
        <rFont val="Times New Roman"/>
        <charset val="134"/>
      </rPr>
      <t>65</t>
    </r>
    <r>
      <rPr>
        <sz val="10"/>
        <rFont val="宋体"/>
        <charset val="134"/>
      </rPr>
      <t>号），全县</t>
    </r>
    <r>
      <rPr>
        <sz val="10"/>
        <rFont val="Times New Roman"/>
        <charset val="134"/>
      </rPr>
      <t>2023</t>
    </r>
    <r>
      <rPr>
        <sz val="10"/>
        <rFont val="宋体"/>
        <charset val="134"/>
      </rPr>
      <t>年秋季在校公办高中学生</t>
    </r>
    <r>
      <rPr>
        <sz val="10"/>
        <rFont val="Times New Roman"/>
        <charset val="134"/>
      </rPr>
      <t>6789</t>
    </r>
    <r>
      <rPr>
        <sz val="10"/>
        <rFont val="宋体"/>
        <charset val="134"/>
      </rPr>
      <t>人，</t>
    </r>
    <r>
      <rPr>
        <sz val="10"/>
        <rFont val="Times New Roman"/>
        <charset val="134"/>
      </rPr>
      <t>6789</t>
    </r>
    <r>
      <rPr>
        <sz val="10"/>
        <rFont val="宋体"/>
        <charset val="134"/>
      </rPr>
      <t>人</t>
    </r>
    <r>
      <rPr>
        <sz val="10"/>
        <rFont val="Times New Roman"/>
        <charset val="134"/>
      </rPr>
      <t>*1000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=679</t>
    </r>
    <r>
      <rPr>
        <sz val="10"/>
        <rFont val="宋体"/>
        <charset val="134"/>
      </rPr>
      <t>万元，县本级承担（</t>
    </r>
    <r>
      <rPr>
        <sz val="10"/>
        <rFont val="Times New Roman"/>
        <charset val="134"/>
      </rPr>
      <t>30%</t>
    </r>
    <r>
      <rPr>
        <sz val="10"/>
        <rFont val="宋体"/>
        <charset val="134"/>
      </rPr>
      <t>）</t>
    </r>
    <r>
      <rPr>
        <sz val="10"/>
        <rFont val="Times New Roman"/>
        <charset val="134"/>
      </rPr>
      <t>204</t>
    </r>
    <r>
      <rPr>
        <sz val="10"/>
        <rFont val="宋体"/>
        <charset val="134"/>
      </rPr>
      <t>万元，根据实际情况预留</t>
    </r>
    <r>
      <rPr>
        <sz val="10"/>
        <rFont val="Times New Roman"/>
        <charset val="134"/>
      </rPr>
      <t>10</t>
    </r>
    <r>
      <rPr>
        <sz val="10"/>
        <rFont val="宋体"/>
        <charset val="134"/>
      </rPr>
      <t>万元。小计全年需求</t>
    </r>
    <r>
      <rPr>
        <sz val="10"/>
        <rFont val="Times New Roman"/>
        <charset val="134"/>
      </rPr>
      <t>689</t>
    </r>
    <r>
      <rPr>
        <sz val="10"/>
        <rFont val="宋体"/>
        <charset val="134"/>
      </rPr>
      <t>万元，其中：上级</t>
    </r>
    <r>
      <rPr>
        <sz val="10"/>
        <rFont val="Times New Roman"/>
        <charset val="134"/>
      </rPr>
      <t>475</t>
    </r>
    <r>
      <rPr>
        <sz val="10"/>
        <rFont val="宋体"/>
        <charset val="134"/>
      </rPr>
      <t>万元，县本级承担</t>
    </r>
    <r>
      <rPr>
        <sz val="10"/>
        <rFont val="Times New Roman"/>
        <charset val="134"/>
      </rPr>
      <t>204</t>
    </r>
    <r>
      <rPr>
        <sz val="10"/>
        <rFont val="宋体"/>
        <charset val="134"/>
      </rPr>
      <t>万元，本级预留</t>
    </r>
    <r>
      <rPr>
        <sz val="10"/>
        <rFont val="Times New Roman"/>
        <charset val="134"/>
      </rPr>
      <t>10</t>
    </r>
    <r>
      <rPr>
        <sz val="10"/>
        <rFont val="宋体"/>
        <charset val="134"/>
      </rPr>
      <t>万元。</t>
    </r>
  </si>
  <si>
    <r>
      <rPr>
        <sz val="10"/>
        <rFont val="等线"/>
        <charset val="134"/>
      </rPr>
      <t>（</t>
    </r>
    <r>
      <rPr>
        <sz val="10"/>
        <rFont val="Times New Roman"/>
        <charset val="134"/>
      </rPr>
      <t>2</t>
    </r>
    <r>
      <rPr>
        <sz val="10"/>
        <rFont val="等线"/>
        <charset val="134"/>
      </rPr>
      <t>）普通高中学生资助</t>
    </r>
  </si>
  <si>
    <r>
      <rPr>
        <sz val="10"/>
        <rFont val="宋体"/>
        <charset val="134"/>
      </rPr>
      <t>家庭经济困难学生国家助学金</t>
    </r>
    <r>
      <rPr>
        <sz val="10"/>
        <rFont val="Times New Roman"/>
        <charset val="134"/>
      </rPr>
      <t>-</t>
    </r>
    <r>
      <rPr>
        <sz val="10"/>
        <rFont val="宋体"/>
        <charset val="134"/>
      </rPr>
      <t>普通高中学生资助</t>
    </r>
  </si>
  <si>
    <r>
      <rPr>
        <sz val="10"/>
        <rFont val="宋体"/>
        <charset val="134"/>
      </rPr>
      <t>全县</t>
    </r>
    <r>
      <rPr>
        <sz val="10"/>
        <rFont val="Times New Roman"/>
        <charset val="134"/>
      </rPr>
      <t>2023</t>
    </r>
    <r>
      <rPr>
        <sz val="10"/>
        <rFont val="宋体"/>
        <charset val="134"/>
      </rPr>
      <t>年秋季在校高中学生人数测算，中央</t>
    </r>
    <r>
      <rPr>
        <sz val="10"/>
        <rFont val="Times New Roman"/>
        <charset val="134"/>
      </rPr>
      <t>60%</t>
    </r>
    <r>
      <rPr>
        <sz val="10"/>
        <rFont val="宋体"/>
        <charset val="134"/>
      </rPr>
      <t>，省</t>
    </r>
    <r>
      <rPr>
        <sz val="10"/>
        <rFont val="Times New Roman"/>
        <charset val="134"/>
      </rPr>
      <t>40%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t>
    </r>
    <r>
      <rPr>
        <sz val="10"/>
        <rFont val="Times New Roman"/>
        <charset val="134"/>
      </rPr>
      <t>11609</t>
    </r>
    <r>
      <rPr>
        <sz val="10"/>
        <rFont val="宋体"/>
        <charset val="134"/>
      </rPr>
      <t>人</t>
    </r>
    <r>
      <rPr>
        <sz val="10"/>
        <rFont val="Times New Roman"/>
        <charset val="134"/>
      </rPr>
      <t>*15%*2000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=348.27</t>
    </r>
    <r>
      <rPr>
        <sz val="10"/>
        <rFont val="宋体"/>
        <charset val="134"/>
      </rPr>
      <t>万元，县本级承担</t>
    </r>
    <r>
      <rPr>
        <sz val="10"/>
        <rFont val="Times New Roman"/>
        <charset val="134"/>
      </rPr>
      <t>42</t>
    </r>
    <r>
      <rPr>
        <sz val="10"/>
        <rFont val="宋体"/>
        <charset val="134"/>
      </rPr>
      <t>万元（</t>
    </r>
    <r>
      <rPr>
        <sz val="10"/>
        <rFont val="Times New Roman"/>
        <charset val="134"/>
      </rPr>
      <t>0.4*0.3=0.12</t>
    </r>
    <r>
      <rPr>
        <sz val="10"/>
        <rFont val="宋体"/>
        <charset val="134"/>
      </rPr>
      <t>），根据实际情况预留</t>
    </r>
    <r>
      <rPr>
        <sz val="10"/>
        <rFont val="Times New Roman"/>
        <charset val="134"/>
      </rPr>
      <t>2</t>
    </r>
    <r>
      <rPr>
        <sz val="10"/>
        <rFont val="宋体"/>
        <charset val="134"/>
      </rPr>
      <t>万元。小计全年需求</t>
    </r>
    <r>
      <rPr>
        <sz val="10"/>
        <rFont val="Times New Roman"/>
        <charset val="134"/>
      </rPr>
      <t>350.5</t>
    </r>
    <r>
      <rPr>
        <sz val="10"/>
        <rFont val="宋体"/>
        <charset val="134"/>
      </rPr>
      <t>万元，其中：上级</t>
    </r>
    <r>
      <rPr>
        <sz val="10"/>
        <rFont val="Times New Roman"/>
        <charset val="134"/>
      </rPr>
      <t>306.5</t>
    </r>
    <r>
      <rPr>
        <sz val="10"/>
        <rFont val="宋体"/>
        <charset val="134"/>
      </rPr>
      <t>万元，县级</t>
    </r>
    <r>
      <rPr>
        <sz val="10"/>
        <rFont val="Times New Roman"/>
        <charset val="134"/>
      </rPr>
      <t>42</t>
    </r>
    <r>
      <rPr>
        <sz val="10"/>
        <rFont val="宋体"/>
        <charset val="134"/>
      </rPr>
      <t>万元，预留</t>
    </r>
    <r>
      <rPr>
        <sz val="10"/>
        <rFont val="Times New Roman"/>
        <charset val="134"/>
      </rPr>
      <t>2</t>
    </r>
    <r>
      <rPr>
        <sz val="10"/>
        <rFont val="宋体"/>
        <charset val="134"/>
      </rPr>
      <t>万元。</t>
    </r>
  </si>
  <si>
    <r>
      <rPr>
        <sz val="10"/>
        <rFont val="宋体"/>
        <charset val="134"/>
      </rPr>
      <t>免除家庭经济困难学生学杂费</t>
    </r>
    <r>
      <rPr>
        <sz val="10"/>
        <rFont val="Times New Roman"/>
        <charset val="134"/>
      </rPr>
      <t>-</t>
    </r>
    <r>
      <rPr>
        <sz val="10"/>
        <rFont val="宋体"/>
        <charset val="134"/>
      </rPr>
      <t>普通高中学生资助</t>
    </r>
  </si>
  <si>
    <r>
      <rPr>
        <sz val="10"/>
        <rFont val="宋体"/>
        <charset val="134"/>
      </rPr>
      <t>全县</t>
    </r>
    <r>
      <rPr>
        <sz val="10"/>
        <rFont val="Times New Roman"/>
        <charset val="134"/>
      </rPr>
      <t>2023</t>
    </r>
    <r>
      <rPr>
        <sz val="10"/>
        <rFont val="宋体"/>
        <charset val="134"/>
      </rPr>
      <t>年秋季建档立卡高中学生</t>
    </r>
    <r>
      <rPr>
        <sz val="10"/>
        <rFont val="Times New Roman"/>
        <charset val="134"/>
      </rPr>
      <t>983</t>
    </r>
    <r>
      <rPr>
        <sz val="10"/>
        <rFont val="宋体"/>
        <charset val="134"/>
      </rPr>
      <t>人，中央</t>
    </r>
    <r>
      <rPr>
        <sz val="10"/>
        <rFont val="Times New Roman"/>
        <charset val="134"/>
      </rPr>
      <t>60%</t>
    </r>
    <r>
      <rPr>
        <sz val="10"/>
        <rFont val="宋体"/>
        <charset val="134"/>
      </rPr>
      <t>，省</t>
    </r>
    <r>
      <rPr>
        <sz val="10"/>
        <rFont val="Times New Roman"/>
        <charset val="134"/>
      </rPr>
      <t>40%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），其中：省示范高中</t>
    </r>
    <r>
      <rPr>
        <sz val="10"/>
        <rFont val="Times New Roman"/>
        <charset val="134"/>
      </rPr>
      <t>325</t>
    </r>
    <r>
      <rPr>
        <sz val="10"/>
        <rFont val="宋体"/>
        <charset val="134"/>
      </rPr>
      <t>人</t>
    </r>
    <r>
      <rPr>
        <sz val="10"/>
        <rFont val="Times New Roman"/>
        <charset val="134"/>
      </rPr>
      <t>*2000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=65</t>
    </r>
    <r>
      <rPr>
        <sz val="10"/>
        <rFont val="宋体"/>
        <charset val="134"/>
      </rPr>
      <t>万元，其他高中</t>
    </r>
    <r>
      <rPr>
        <sz val="10"/>
        <rFont val="Times New Roman"/>
        <charset val="134"/>
      </rPr>
      <t>658</t>
    </r>
    <r>
      <rPr>
        <sz val="10"/>
        <rFont val="宋体"/>
        <charset val="134"/>
      </rPr>
      <t>人</t>
    </r>
    <r>
      <rPr>
        <sz val="10"/>
        <rFont val="Times New Roman"/>
        <charset val="134"/>
      </rPr>
      <t>*1600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=105.28</t>
    </r>
    <r>
      <rPr>
        <sz val="10"/>
        <rFont val="宋体"/>
        <charset val="134"/>
      </rPr>
      <t>万元，县本级承担（</t>
    </r>
    <r>
      <rPr>
        <sz val="10"/>
        <rFont val="Times New Roman"/>
        <charset val="134"/>
      </rPr>
      <t>0.4*0.3=0.12</t>
    </r>
    <r>
      <rPr>
        <sz val="10"/>
        <rFont val="宋体"/>
        <charset val="134"/>
      </rPr>
      <t>）</t>
    </r>
    <r>
      <rPr>
        <sz val="10"/>
        <rFont val="Times New Roman"/>
        <charset val="134"/>
      </rPr>
      <t>20.7</t>
    </r>
    <r>
      <rPr>
        <sz val="10"/>
        <rFont val="宋体"/>
        <charset val="134"/>
      </rPr>
      <t>万元；全年需求</t>
    </r>
    <r>
      <rPr>
        <sz val="10"/>
        <rFont val="Times New Roman"/>
        <charset val="134"/>
      </rPr>
      <t>171.6</t>
    </r>
    <r>
      <rPr>
        <sz val="10"/>
        <rFont val="宋体"/>
        <charset val="134"/>
      </rPr>
      <t>万元，其中：其中县级</t>
    </r>
    <r>
      <rPr>
        <sz val="10"/>
        <rFont val="Times New Roman"/>
        <charset val="134"/>
      </rPr>
      <t>20.4</t>
    </r>
    <r>
      <rPr>
        <sz val="10"/>
        <rFont val="宋体"/>
        <charset val="134"/>
      </rPr>
      <t>万元，上级</t>
    </r>
    <r>
      <rPr>
        <sz val="10"/>
        <rFont val="Times New Roman"/>
        <charset val="134"/>
      </rPr>
      <t>149.6</t>
    </r>
    <r>
      <rPr>
        <sz val="10"/>
        <rFont val="宋体"/>
        <charset val="134"/>
      </rPr>
      <t>万元，根据实际情况预留</t>
    </r>
    <r>
      <rPr>
        <sz val="10"/>
        <rFont val="Times New Roman"/>
        <charset val="134"/>
      </rPr>
      <t>1.6</t>
    </r>
    <r>
      <rPr>
        <sz val="10"/>
        <rFont val="宋体"/>
        <charset val="134"/>
      </rPr>
      <t>万元</t>
    </r>
  </si>
  <si>
    <r>
      <rPr>
        <sz val="10"/>
        <rFont val="宋体"/>
        <charset val="134"/>
      </rPr>
      <t>免除家庭经济困难学生教科书费</t>
    </r>
    <r>
      <rPr>
        <sz val="10"/>
        <rFont val="Times New Roman"/>
        <charset val="134"/>
      </rPr>
      <t>-</t>
    </r>
    <r>
      <rPr>
        <sz val="10"/>
        <rFont val="宋体"/>
        <charset val="134"/>
      </rPr>
      <t>普通高中学生资助</t>
    </r>
  </si>
  <si>
    <r>
      <rPr>
        <sz val="10"/>
        <rFont val="宋体"/>
        <charset val="134"/>
      </rPr>
      <t>全县</t>
    </r>
    <r>
      <rPr>
        <sz val="10"/>
        <rFont val="Times New Roman"/>
        <charset val="134"/>
      </rPr>
      <t>2023</t>
    </r>
    <r>
      <rPr>
        <sz val="10"/>
        <rFont val="宋体"/>
        <charset val="134"/>
      </rPr>
      <t>年秋季建档立卡高中学生</t>
    </r>
    <r>
      <rPr>
        <sz val="10"/>
        <rFont val="Times New Roman"/>
        <charset val="134"/>
      </rPr>
      <t>983</t>
    </r>
    <r>
      <rPr>
        <sz val="10"/>
        <rFont val="宋体"/>
        <charset val="134"/>
      </rPr>
      <t>人，</t>
    </r>
    <r>
      <rPr>
        <sz val="10"/>
        <rFont val="Times New Roman"/>
        <charset val="134"/>
      </rPr>
      <t>983</t>
    </r>
    <r>
      <rPr>
        <sz val="10"/>
        <rFont val="宋体"/>
        <charset val="134"/>
      </rPr>
      <t>人</t>
    </r>
    <r>
      <rPr>
        <sz val="10"/>
        <rFont val="Times New Roman"/>
        <charset val="134"/>
      </rPr>
      <t>*640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=62.91</t>
    </r>
    <r>
      <rPr>
        <sz val="10"/>
        <rFont val="宋体"/>
        <charset val="134"/>
      </rPr>
      <t>万元，全年需求</t>
    </r>
    <r>
      <rPr>
        <sz val="10"/>
        <rFont val="Times New Roman"/>
        <charset val="134"/>
      </rPr>
      <t>62.91</t>
    </r>
    <r>
      <rPr>
        <sz val="10"/>
        <rFont val="宋体"/>
        <charset val="134"/>
      </rPr>
      <t>万元，省级财政全额负担事项</t>
    </r>
  </si>
  <si>
    <r>
      <rPr>
        <sz val="10"/>
        <rFont val="宋体"/>
        <charset val="134"/>
      </rPr>
      <t>（</t>
    </r>
    <r>
      <rPr>
        <sz val="10"/>
        <rFont val="Times New Roman"/>
        <charset val="134"/>
      </rPr>
      <t>3</t>
    </r>
    <r>
      <rPr>
        <sz val="10"/>
        <rFont val="宋体"/>
        <charset val="134"/>
      </rPr>
      <t>）一中学科校本研修经费</t>
    </r>
  </si>
  <si>
    <r>
      <rPr>
        <sz val="10"/>
        <rFont val="宋体"/>
        <charset val="134"/>
      </rPr>
      <t>新增，用于课程开发，</t>
    </r>
    <r>
      <rPr>
        <sz val="10"/>
        <rFont val="Times New Roman"/>
        <charset val="134"/>
      </rPr>
      <t>2023</t>
    </r>
    <r>
      <rPr>
        <sz val="10"/>
        <rFont val="宋体"/>
        <charset val="134"/>
      </rPr>
      <t>年第</t>
    </r>
    <r>
      <rPr>
        <sz val="10"/>
        <rFont val="Times New Roman"/>
        <charset val="134"/>
      </rPr>
      <t>32</t>
    </r>
    <r>
      <rPr>
        <sz val="10"/>
        <rFont val="宋体"/>
        <charset val="134"/>
      </rPr>
      <t>次常务会议</t>
    </r>
  </si>
  <si>
    <r>
      <rPr>
        <sz val="10"/>
        <rFont val="Times New Roman"/>
        <charset val="134"/>
      </rPr>
      <t>5</t>
    </r>
    <r>
      <rPr>
        <sz val="10"/>
        <rFont val="宋体"/>
        <charset val="134"/>
      </rPr>
      <t>）其他普通教育支出</t>
    </r>
  </si>
  <si>
    <t>农村基层教育人才津贴（农村中小学教师人才津贴县级配套）</t>
  </si>
  <si>
    <r>
      <rPr>
        <sz val="10"/>
        <rFont val="宋体"/>
        <charset val="134"/>
      </rPr>
      <t>原列引进人才费用</t>
    </r>
    <r>
      <rPr>
        <sz val="10"/>
        <rFont val="Times New Roman"/>
        <charset val="134"/>
      </rPr>
      <t>1000</t>
    </r>
    <r>
      <rPr>
        <sz val="10"/>
        <rFont val="宋体"/>
        <charset val="134"/>
      </rPr>
      <t>万内</t>
    </r>
    <r>
      <rPr>
        <sz val="10"/>
        <rFont val="Times New Roman"/>
        <charset val="134"/>
      </rPr>
      <t>-</t>
    </r>
    <r>
      <rPr>
        <sz val="10"/>
        <rFont val="宋体"/>
        <charset val="134"/>
      </rPr>
      <t>农村中小学教师人才津贴县级配套，</t>
    </r>
    <r>
      <rPr>
        <sz val="10"/>
        <rFont val="Times New Roman"/>
        <charset val="134"/>
      </rPr>
      <t>2019</t>
    </r>
    <r>
      <rPr>
        <sz val="10"/>
        <rFont val="宋体"/>
        <charset val="134"/>
      </rPr>
      <t>年开始实行，全县农村教师</t>
    </r>
    <r>
      <rPr>
        <sz val="10"/>
        <rFont val="Times New Roman"/>
        <charset val="134"/>
      </rPr>
      <t>2093</t>
    </r>
    <r>
      <rPr>
        <sz val="10"/>
        <rFont val="宋体"/>
        <charset val="134"/>
      </rPr>
      <t>人，行政村所在地学校</t>
    </r>
    <r>
      <rPr>
        <sz val="10"/>
        <rFont val="Times New Roman"/>
        <charset val="134"/>
      </rPr>
      <t>612</t>
    </r>
    <r>
      <rPr>
        <sz val="10"/>
        <rFont val="宋体"/>
        <charset val="134"/>
      </rPr>
      <t>人</t>
    </r>
    <r>
      <rPr>
        <sz val="10"/>
        <rFont val="Times New Roman"/>
        <charset val="134"/>
      </rPr>
      <t>*3600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t>
    </r>
    <r>
      <rPr>
        <sz val="10"/>
        <rFont val="宋体"/>
        <charset val="134"/>
      </rPr>
      <t>乡镇政府所在地学校</t>
    </r>
    <r>
      <rPr>
        <sz val="10"/>
        <rFont val="Times New Roman"/>
        <charset val="134"/>
      </rPr>
      <t>1481</t>
    </r>
    <r>
      <rPr>
        <sz val="10"/>
        <rFont val="宋体"/>
        <charset val="134"/>
      </rPr>
      <t>人</t>
    </r>
    <r>
      <rPr>
        <sz val="10"/>
        <rFont val="Times New Roman"/>
        <charset val="134"/>
      </rPr>
      <t>*1800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=487</t>
    </r>
    <r>
      <rPr>
        <sz val="10"/>
        <rFont val="宋体"/>
        <charset val="134"/>
      </rPr>
      <t>万元，参照教育支出责任省县各占</t>
    </r>
    <r>
      <rPr>
        <sz val="10"/>
        <rFont val="Times New Roman"/>
        <charset val="134"/>
      </rPr>
      <t>7:3</t>
    </r>
    <r>
      <rPr>
        <sz val="10"/>
        <rFont val="宋体"/>
        <charset val="134"/>
      </rPr>
      <t>，县级配套</t>
    </r>
    <r>
      <rPr>
        <sz val="10"/>
        <rFont val="Times New Roman"/>
        <charset val="134"/>
      </rPr>
      <t>146.07</t>
    </r>
    <r>
      <rPr>
        <sz val="10"/>
        <rFont val="宋体"/>
        <charset val="134"/>
      </rPr>
      <t>万元，预留</t>
    </r>
    <r>
      <rPr>
        <sz val="10"/>
        <rFont val="Times New Roman"/>
        <charset val="134"/>
      </rPr>
      <t>0.93</t>
    </r>
    <r>
      <rPr>
        <sz val="10"/>
        <rFont val="宋体"/>
        <charset val="134"/>
      </rPr>
      <t>万元。</t>
    </r>
  </si>
  <si>
    <t>学校安保人员工资</t>
  </si>
  <si>
    <r>
      <rPr>
        <sz val="10"/>
        <rFont val="宋体"/>
        <charset val="134"/>
      </rPr>
      <t>全县中小学幼儿园保安人数</t>
    </r>
    <r>
      <rPr>
        <sz val="10"/>
        <rFont val="Times New Roman"/>
        <charset val="134"/>
      </rPr>
      <t>310</t>
    </r>
    <r>
      <rPr>
        <sz val="10"/>
        <rFont val="宋体"/>
        <charset val="134"/>
      </rPr>
      <t>人，</t>
    </r>
    <r>
      <rPr>
        <sz val="10"/>
        <rFont val="Times New Roman"/>
        <charset val="134"/>
      </rPr>
      <t>310</t>
    </r>
    <r>
      <rPr>
        <sz val="10"/>
        <rFont val="宋体"/>
        <charset val="134"/>
      </rPr>
      <t>人</t>
    </r>
    <r>
      <rPr>
        <sz val="10"/>
        <rFont val="Times New Roman"/>
        <charset val="134"/>
      </rPr>
      <t>*3.5</t>
    </r>
    <r>
      <rPr>
        <sz val="10"/>
        <rFont val="宋体"/>
        <charset val="134"/>
      </rPr>
      <t>万</t>
    </r>
    <r>
      <rPr>
        <sz val="10"/>
        <rFont val="Times New Roman"/>
        <charset val="134"/>
      </rPr>
      <t>/</t>
    </r>
    <r>
      <rPr>
        <sz val="10"/>
        <rFont val="宋体"/>
        <charset val="134"/>
      </rPr>
      <t>年</t>
    </r>
    <r>
      <rPr>
        <sz val="10"/>
        <rFont val="Times New Roman"/>
        <charset val="134"/>
      </rPr>
      <t>=1085</t>
    </r>
    <r>
      <rPr>
        <sz val="10"/>
        <rFont val="宋体"/>
        <charset val="134"/>
      </rPr>
      <t>万元</t>
    </r>
  </si>
  <si>
    <t>学生乘车车位补贴</t>
  </si>
  <si>
    <r>
      <rPr>
        <sz val="10"/>
        <rFont val="宋体"/>
        <charset val="134"/>
      </rPr>
      <t>全县享受座位补贴的校车共</t>
    </r>
    <r>
      <rPr>
        <sz val="10"/>
        <rFont val="Times New Roman"/>
        <charset val="134"/>
      </rPr>
      <t>189</t>
    </r>
    <r>
      <rPr>
        <sz val="10"/>
        <rFont val="宋体"/>
        <charset val="134"/>
      </rPr>
      <t>台（</t>
    </r>
    <r>
      <rPr>
        <sz val="10"/>
        <rFont val="Times New Roman"/>
        <charset val="134"/>
      </rPr>
      <t>6674</t>
    </r>
    <r>
      <rPr>
        <sz val="10"/>
        <rFont val="宋体"/>
        <charset val="134"/>
      </rPr>
      <t>个座位），</t>
    </r>
    <r>
      <rPr>
        <sz val="10"/>
        <rFont val="Times New Roman"/>
        <charset val="134"/>
      </rPr>
      <t>6674</t>
    </r>
    <r>
      <rPr>
        <sz val="10"/>
        <rFont val="宋体"/>
        <charset val="134"/>
      </rPr>
      <t>个</t>
    </r>
    <r>
      <rPr>
        <sz val="10"/>
        <rFont val="Times New Roman"/>
        <charset val="134"/>
      </rPr>
      <t>*1700</t>
    </r>
    <r>
      <rPr>
        <sz val="10"/>
        <rFont val="宋体"/>
        <charset val="134"/>
      </rPr>
      <t>元</t>
    </r>
    <r>
      <rPr>
        <sz val="10"/>
        <rFont val="Times New Roman"/>
        <charset val="134"/>
      </rPr>
      <t>/</t>
    </r>
    <r>
      <rPr>
        <sz val="10"/>
        <rFont val="宋体"/>
        <charset val="134"/>
      </rPr>
      <t>座</t>
    </r>
    <r>
      <rPr>
        <sz val="10"/>
        <rFont val="Times New Roman"/>
        <charset val="134"/>
      </rPr>
      <t>=1135</t>
    </r>
    <r>
      <rPr>
        <sz val="10"/>
        <rFont val="宋体"/>
        <charset val="134"/>
      </rPr>
      <t>万元；校车监控网络流量费</t>
    </r>
    <r>
      <rPr>
        <sz val="10"/>
        <rFont val="Times New Roman"/>
        <charset val="134"/>
      </rPr>
      <t>15</t>
    </r>
    <r>
      <rPr>
        <sz val="10"/>
        <rFont val="宋体"/>
        <charset val="134"/>
      </rPr>
      <t>万；校车监控平台升级</t>
    </r>
    <r>
      <rPr>
        <sz val="10"/>
        <rFont val="Times New Roman"/>
        <charset val="134"/>
      </rPr>
      <t>117</t>
    </r>
    <r>
      <rPr>
        <sz val="10"/>
        <rFont val="宋体"/>
        <charset val="134"/>
      </rPr>
      <t>万元。</t>
    </r>
  </si>
  <si>
    <t>民办教师（代课教师）生活待遇</t>
  </si>
  <si>
    <r>
      <rPr>
        <sz val="10"/>
        <rFont val="宋体"/>
        <charset val="134"/>
      </rPr>
      <t>湘政办发〔</t>
    </r>
    <r>
      <rPr>
        <sz val="10"/>
        <rFont val="Times New Roman"/>
        <charset val="134"/>
      </rPr>
      <t>2014</t>
    </r>
    <r>
      <rPr>
        <sz val="10"/>
        <rFont val="宋体"/>
        <charset val="134"/>
      </rPr>
      <t>〕</t>
    </r>
    <r>
      <rPr>
        <sz val="10"/>
        <rFont val="Times New Roman"/>
        <charset val="134"/>
      </rPr>
      <t>101</t>
    </r>
    <r>
      <rPr>
        <sz val="10"/>
        <rFont val="宋体"/>
        <charset val="134"/>
      </rPr>
      <t>号。全县补贴人数</t>
    </r>
    <r>
      <rPr>
        <sz val="10"/>
        <rFont val="Times New Roman"/>
        <charset val="134"/>
      </rPr>
      <t>2817</t>
    </r>
    <r>
      <rPr>
        <sz val="10"/>
        <rFont val="宋体"/>
        <charset val="134"/>
      </rPr>
      <t>人，其中：教龄</t>
    </r>
    <r>
      <rPr>
        <sz val="10"/>
        <rFont val="Times New Roman"/>
        <charset val="134"/>
      </rPr>
      <t>5</t>
    </r>
    <r>
      <rPr>
        <sz val="10"/>
        <rFont val="宋体"/>
        <charset val="134"/>
      </rPr>
      <t>年</t>
    </r>
    <r>
      <rPr>
        <sz val="10"/>
        <rFont val="Times New Roman"/>
        <charset val="134"/>
      </rPr>
      <t>-8</t>
    </r>
    <r>
      <rPr>
        <sz val="10"/>
        <rFont val="宋体"/>
        <charset val="134"/>
      </rPr>
      <t>年</t>
    </r>
    <r>
      <rPr>
        <sz val="10"/>
        <rFont val="Times New Roman"/>
        <charset val="134"/>
      </rPr>
      <t>767</t>
    </r>
    <r>
      <rPr>
        <sz val="10"/>
        <rFont val="宋体"/>
        <charset val="134"/>
      </rPr>
      <t>人</t>
    </r>
    <r>
      <rPr>
        <sz val="10"/>
        <rFont val="Times New Roman"/>
        <charset val="134"/>
      </rPr>
      <t>*120</t>
    </r>
    <r>
      <rPr>
        <sz val="10"/>
        <rFont val="宋体"/>
        <charset val="134"/>
      </rPr>
      <t>元</t>
    </r>
    <r>
      <rPr>
        <sz val="10"/>
        <rFont val="Times New Roman"/>
        <charset val="134"/>
      </rPr>
      <t>/</t>
    </r>
    <r>
      <rPr>
        <sz val="10"/>
        <rFont val="宋体"/>
        <charset val="134"/>
      </rPr>
      <t>人</t>
    </r>
    <r>
      <rPr>
        <sz val="10"/>
        <rFont val="Times New Roman"/>
        <charset val="134"/>
      </rPr>
      <t>+8-12</t>
    </r>
    <r>
      <rPr>
        <sz val="10"/>
        <rFont val="宋体"/>
        <charset val="134"/>
      </rPr>
      <t>年</t>
    </r>
    <r>
      <rPr>
        <sz val="10"/>
        <rFont val="Times New Roman"/>
        <charset val="134"/>
      </rPr>
      <t>626</t>
    </r>
    <r>
      <rPr>
        <sz val="10"/>
        <rFont val="宋体"/>
        <charset val="134"/>
      </rPr>
      <t>人</t>
    </r>
    <r>
      <rPr>
        <sz val="10"/>
        <rFont val="Times New Roman"/>
        <charset val="134"/>
      </rPr>
      <t>*150</t>
    </r>
    <r>
      <rPr>
        <sz val="10"/>
        <rFont val="宋体"/>
        <charset val="134"/>
      </rPr>
      <t>元</t>
    </r>
    <r>
      <rPr>
        <sz val="10"/>
        <rFont val="Times New Roman"/>
        <charset val="134"/>
      </rPr>
      <t>/</t>
    </r>
    <r>
      <rPr>
        <sz val="10"/>
        <rFont val="宋体"/>
        <charset val="134"/>
      </rPr>
      <t>人</t>
    </r>
    <r>
      <rPr>
        <sz val="10"/>
        <rFont val="Times New Roman"/>
        <charset val="134"/>
      </rPr>
      <t>+12</t>
    </r>
    <r>
      <rPr>
        <sz val="10"/>
        <rFont val="宋体"/>
        <charset val="134"/>
      </rPr>
      <t>年以上</t>
    </r>
    <r>
      <rPr>
        <sz val="10"/>
        <rFont val="Times New Roman"/>
        <charset val="134"/>
      </rPr>
      <t>523</t>
    </r>
    <r>
      <rPr>
        <sz val="10"/>
        <rFont val="宋体"/>
        <charset val="134"/>
      </rPr>
      <t>人</t>
    </r>
    <r>
      <rPr>
        <sz val="10"/>
        <rFont val="Times New Roman"/>
        <charset val="134"/>
      </rPr>
      <t>*180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补助金额</t>
    </r>
    <r>
      <rPr>
        <sz val="10"/>
        <rFont val="Times New Roman"/>
        <charset val="134"/>
      </rPr>
      <t>336</t>
    </r>
    <r>
      <rPr>
        <sz val="10"/>
        <rFont val="宋体"/>
        <charset val="134"/>
      </rPr>
      <t>万元；教龄</t>
    </r>
    <r>
      <rPr>
        <sz val="10"/>
        <rFont val="Times New Roman"/>
        <charset val="134"/>
      </rPr>
      <t>5</t>
    </r>
    <r>
      <rPr>
        <sz val="10"/>
        <rFont val="宋体"/>
        <charset val="134"/>
      </rPr>
      <t>年以下</t>
    </r>
    <r>
      <rPr>
        <sz val="10"/>
        <rFont val="Times New Roman"/>
        <charset val="134"/>
      </rPr>
      <t>901</t>
    </r>
    <r>
      <rPr>
        <sz val="10"/>
        <rFont val="宋体"/>
        <charset val="134"/>
      </rPr>
      <t>人</t>
    </r>
    <r>
      <rPr>
        <sz val="10"/>
        <rFont val="Times New Roman"/>
        <charset val="134"/>
      </rPr>
      <t>*90</t>
    </r>
    <r>
      <rPr>
        <sz val="10"/>
        <rFont val="宋体"/>
        <charset val="134"/>
      </rPr>
      <t>元</t>
    </r>
    <r>
      <rPr>
        <sz val="10"/>
        <rFont val="Times New Roman"/>
        <charset val="134"/>
      </rPr>
      <t>/</t>
    </r>
    <r>
      <rPr>
        <sz val="10"/>
        <rFont val="宋体"/>
        <charset val="134"/>
      </rPr>
      <t>人</t>
    </r>
    <r>
      <rPr>
        <sz val="10"/>
        <rFont val="Times New Roman"/>
        <charset val="134"/>
      </rPr>
      <t>=98</t>
    </r>
    <r>
      <rPr>
        <sz val="10"/>
        <rFont val="宋体"/>
        <charset val="134"/>
      </rPr>
      <t>万元。预计全年需要</t>
    </r>
    <r>
      <rPr>
        <sz val="10"/>
        <rFont val="Times New Roman"/>
        <charset val="134"/>
      </rPr>
      <t>434</t>
    </r>
    <r>
      <rPr>
        <sz val="10"/>
        <rFont val="宋体"/>
        <charset val="134"/>
      </rPr>
      <t>万元。</t>
    </r>
  </si>
  <si>
    <r>
      <rPr>
        <sz val="10"/>
        <rFont val="宋体"/>
        <charset val="134"/>
      </rPr>
      <t>教育系统从教</t>
    </r>
    <r>
      <rPr>
        <sz val="10"/>
        <rFont val="Times New Roman"/>
        <charset val="134"/>
      </rPr>
      <t>30</t>
    </r>
    <r>
      <rPr>
        <sz val="10"/>
        <rFont val="宋体"/>
        <charset val="134"/>
      </rPr>
      <t>年一次性退休补贴</t>
    </r>
  </si>
  <si>
    <t>新增，报县政府审批使用</t>
  </si>
  <si>
    <t>农村教师特设岗位计划</t>
  </si>
  <si>
    <r>
      <rPr>
        <sz val="10"/>
        <rFont val="Times New Roman"/>
        <charset val="134"/>
      </rPr>
      <t>51</t>
    </r>
    <r>
      <rPr>
        <sz val="10"/>
        <rFont val="宋体"/>
        <charset val="134"/>
      </rPr>
      <t>人已全部退出，不再安排，全县</t>
    </r>
    <r>
      <rPr>
        <sz val="10"/>
        <rFont val="Times New Roman"/>
        <charset val="134"/>
      </rPr>
      <t>0</t>
    </r>
    <r>
      <rPr>
        <sz val="10"/>
        <rFont val="宋体"/>
        <charset val="134"/>
      </rPr>
      <t>人。</t>
    </r>
  </si>
  <si>
    <t>各中小学课后服务费返还</t>
  </si>
  <si>
    <t>各中小学课后服务费返还，按收入进度拨付</t>
  </si>
  <si>
    <t>农村小规模学校课后服务费财政补贴</t>
  </si>
  <si>
    <r>
      <rPr>
        <sz val="10"/>
        <rFont val="宋体"/>
        <charset val="134"/>
      </rPr>
      <t>县委第</t>
    </r>
    <r>
      <rPr>
        <sz val="10"/>
        <rFont val="Times New Roman"/>
        <charset val="134"/>
      </rPr>
      <t>29</t>
    </r>
    <r>
      <rPr>
        <sz val="10"/>
        <rFont val="宋体"/>
        <charset val="134"/>
      </rPr>
      <t>次常务会议研究同意，财政补贴农村小规模学校课后服务费</t>
    </r>
  </si>
  <si>
    <t>中小学生心理健康教育县级配套</t>
  </si>
  <si>
    <r>
      <rPr>
        <sz val="10"/>
        <rFont val="宋体"/>
        <charset val="134"/>
      </rPr>
      <t>安排依据：湘办发〔</t>
    </r>
    <r>
      <rPr>
        <sz val="10"/>
        <rFont val="Times New Roman"/>
        <charset val="134"/>
      </rPr>
      <t>2020</t>
    </r>
    <r>
      <rPr>
        <sz val="10"/>
        <rFont val="宋体"/>
        <charset val="134"/>
      </rPr>
      <t>〕</t>
    </r>
    <r>
      <rPr>
        <sz val="10"/>
        <rFont val="Times New Roman"/>
        <charset val="134"/>
      </rPr>
      <t>12</t>
    </r>
    <r>
      <rPr>
        <sz val="10"/>
        <rFont val="宋体"/>
        <charset val="134"/>
      </rPr>
      <t>号规定。县级财政按年生均</t>
    </r>
    <r>
      <rPr>
        <sz val="10"/>
        <rFont val="Times New Roman"/>
        <charset val="134"/>
      </rPr>
      <t>10</t>
    </r>
    <r>
      <rPr>
        <sz val="10"/>
        <rFont val="宋体"/>
        <charset val="134"/>
      </rPr>
      <t>元的基准定额单列经费预算，据实结算。</t>
    </r>
  </si>
  <si>
    <t>偏远山区学校教师生活补助</t>
  </si>
  <si>
    <r>
      <rPr>
        <sz val="10"/>
        <rFont val="宋体"/>
        <charset val="134"/>
      </rPr>
      <t>按实结算，乡村教师按照</t>
    </r>
    <r>
      <rPr>
        <sz val="10"/>
        <rFont val="Times New Roman"/>
        <charset val="134"/>
      </rPr>
      <t>50-1000</t>
    </r>
    <r>
      <rPr>
        <sz val="10"/>
        <rFont val="宋体"/>
        <charset val="134"/>
      </rPr>
      <t>元</t>
    </r>
    <r>
      <rPr>
        <sz val="10"/>
        <rFont val="Times New Roman"/>
        <charset val="134"/>
      </rPr>
      <t>/</t>
    </r>
    <r>
      <rPr>
        <sz val="10"/>
        <rFont val="宋体"/>
        <charset val="134"/>
      </rPr>
      <t>每人每月标准安排。安排依据：《关于印发东安县乡村教师支持计划</t>
    </r>
    <r>
      <rPr>
        <sz val="10"/>
        <rFont val="Times New Roman"/>
        <charset val="134"/>
      </rPr>
      <t>(2016-2020</t>
    </r>
    <r>
      <rPr>
        <sz val="10"/>
        <rFont val="宋体"/>
        <charset val="134"/>
      </rPr>
      <t>年</t>
    </r>
    <r>
      <rPr>
        <sz val="10"/>
        <rFont val="Times New Roman"/>
        <charset val="134"/>
      </rPr>
      <t>)</t>
    </r>
    <r>
      <rPr>
        <sz val="10"/>
        <rFont val="宋体"/>
        <charset val="134"/>
      </rPr>
      <t>实施细则的通知》（东政办发〔</t>
    </r>
    <r>
      <rPr>
        <sz val="10"/>
        <rFont val="Times New Roman"/>
        <charset val="134"/>
      </rPr>
      <t>2016</t>
    </r>
    <r>
      <rPr>
        <sz val="10"/>
        <rFont val="宋体"/>
        <charset val="134"/>
      </rPr>
      <t>〕</t>
    </r>
    <r>
      <rPr>
        <sz val="10"/>
        <rFont val="Times New Roman"/>
        <charset val="134"/>
      </rPr>
      <t>81</t>
    </r>
    <r>
      <rPr>
        <sz val="10"/>
        <rFont val="宋体"/>
        <charset val="134"/>
      </rPr>
      <t>号），</t>
    </r>
    <r>
      <rPr>
        <sz val="10"/>
        <rFont val="Times New Roman"/>
        <charset val="134"/>
      </rPr>
      <t>2016</t>
    </r>
    <r>
      <rPr>
        <sz val="10"/>
        <rFont val="宋体"/>
        <charset val="134"/>
      </rPr>
      <t>年县政府常务会议研究同意。</t>
    </r>
  </si>
  <si>
    <t>乡村学校班主任津贴含心里健康教师津贴</t>
  </si>
  <si>
    <r>
      <rPr>
        <sz val="10"/>
        <rFont val="宋体"/>
        <charset val="134"/>
      </rPr>
      <t>按实结算，心理健康教师、乡村教师班主任按照</t>
    </r>
    <r>
      <rPr>
        <sz val="10"/>
        <rFont val="Times New Roman"/>
        <charset val="134"/>
      </rPr>
      <t>500</t>
    </r>
    <r>
      <rPr>
        <sz val="10"/>
        <rFont val="宋体"/>
        <charset val="134"/>
      </rPr>
      <t>元</t>
    </r>
    <r>
      <rPr>
        <sz val="10"/>
        <rFont val="Times New Roman"/>
        <charset val="134"/>
      </rPr>
      <t>/</t>
    </r>
    <r>
      <rPr>
        <sz val="10"/>
        <rFont val="宋体"/>
        <charset val="134"/>
      </rPr>
      <t>月安排。安排依据：</t>
    </r>
    <r>
      <rPr>
        <sz val="10"/>
        <rFont val="Times New Roman"/>
        <charset val="134"/>
      </rPr>
      <t>2016</t>
    </r>
    <r>
      <rPr>
        <sz val="10"/>
        <rFont val="宋体"/>
        <charset val="134"/>
      </rPr>
      <t>年县政府常务会议研究同意，东政办发〔</t>
    </r>
    <r>
      <rPr>
        <sz val="10"/>
        <rFont val="Times New Roman"/>
        <charset val="134"/>
      </rPr>
      <t>2016</t>
    </r>
    <r>
      <rPr>
        <sz val="10"/>
        <rFont val="宋体"/>
        <charset val="134"/>
      </rPr>
      <t>〕</t>
    </r>
    <r>
      <rPr>
        <sz val="10"/>
        <rFont val="Times New Roman"/>
        <charset val="134"/>
      </rPr>
      <t>81</t>
    </r>
    <r>
      <rPr>
        <sz val="10"/>
        <rFont val="宋体"/>
        <charset val="134"/>
      </rPr>
      <t>号。</t>
    </r>
  </si>
  <si>
    <t>校长津贴</t>
  </si>
  <si>
    <r>
      <rPr>
        <sz val="10"/>
        <rFont val="宋体"/>
        <charset val="134"/>
      </rPr>
      <t>按实结算，督学区正副主任、主要负责人按</t>
    </r>
    <r>
      <rPr>
        <sz val="10"/>
        <rFont val="Times New Roman"/>
        <charset val="134"/>
      </rPr>
      <t>600</t>
    </r>
    <r>
      <rPr>
        <sz val="10"/>
        <rFont val="宋体"/>
        <charset val="134"/>
      </rPr>
      <t>元</t>
    </r>
    <r>
      <rPr>
        <sz val="10"/>
        <rFont val="Times New Roman"/>
        <charset val="134"/>
      </rPr>
      <t>/</t>
    </r>
    <r>
      <rPr>
        <sz val="10"/>
        <rFont val="宋体"/>
        <charset val="134"/>
      </rPr>
      <t>月安排</t>
    </r>
  </si>
  <si>
    <t>教师工伤保险及失业保险</t>
  </si>
  <si>
    <r>
      <rPr>
        <sz val="10"/>
        <rFont val="宋体"/>
        <charset val="134"/>
      </rPr>
      <t>安排至人员经费，按工资</t>
    </r>
    <r>
      <rPr>
        <sz val="10"/>
        <rFont val="Times New Roman"/>
        <charset val="134"/>
      </rPr>
      <t>*0.85%</t>
    </r>
    <r>
      <rPr>
        <sz val="10"/>
        <rFont val="宋体"/>
        <charset val="134"/>
      </rPr>
      <t>计算，本年度为</t>
    </r>
    <r>
      <rPr>
        <sz val="10"/>
        <rFont val="Times New Roman"/>
        <charset val="134"/>
      </rPr>
      <t>272.59</t>
    </r>
    <r>
      <rPr>
        <sz val="10"/>
        <rFont val="宋体"/>
        <charset val="134"/>
      </rPr>
      <t>万元</t>
    </r>
  </si>
  <si>
    <t>代课教师经费</t>
  </si>
  <si>
    <r>
      <rPr>
        <sz val="10"/>
        <rFont val="宋体"/>
        <charset val="134"/>
      </rPr>
      <t>按实结算，分顶岗、临聘、退休返聘人员，秋季代课老师</t>
    </r>
    <r>
      <rPr>
        <sz val="10"/>
        <rFont val="Times New Roman"/>
        <charset val="134"/>
      </rPr>
      <t>260</t>
    </r>
    <r>
      <rPr>
        <sz val="10"/>
        <rFont val="宋体"/>
        <charset val="134"/>
      </rPr>
      <t>名，</t>
    </r>
    <r>
      <rPr>
        <sz val="10"/>
        <rFont val="Times New Roman"/>
        <charset val="134"/>
      </rPr>
      <t>2023</t>
    </r>
    <r>
      <rPr>
        <sz val="10"/>
        <rFont val="宋体"/>
        <charset val="134"/>
      </rPr>
      <t>年秋季需要支付</t>
    </r>
    <r>
      <rPr>
        <sz val="10"/>
        <rFont val="Times New Roman"/>
        <charset val="134"/>
      </rPr>
      <t>193.68</t>
    </r>
    <r>
      <rPr>
        <sz val="10"/>
        <rFont val="宋体"/>
        <charset val="134"/>
      </rPr>
      <t>万元，</t>
    </r>
    <r>
      <rPr>
        <sz val="10"/>
        <rFont val="Times New Roman"/>
        <charset val="134"/>
      </rPr>
      <t>2024</t>
    </r>
    <r>
      <rPr>
        <sz val="10"/>
        <rFont val="宋体"/>
        <charset val="134"/>
      </rPr>
      <t>年全年预计</t>
    </r>
    <r>
      <rPr>
        <sz val="10"/>
        <rFont val="Times New Roman"/>
        <charset val="134"/>
      </rPr>
      <t>390</t>
    </r>
    <r>
      <rPr>
        <sz val="10"/>
        <rFont val="宋体"/>
        <charset val="134"/>
      </rPr>
      <t>万元。</t>
    </r>
  </si>
  <si>
    <t>退休教师独生子女父母奖励资金</t>
  </si>
  <si>
    <r>
      <rPr>
        <sz val="10"/>
        <rFont val="宋体"/>
        <charset val="134"/>
      </rPr>
      <t>按实结算，教育系统</t>
    </r>
    <r>
      <rPr>
        <sz val="10"/>
        <rFont val="Times New Roman"/>
        <charset val="134"/>
      </rPr>
      <t>1566</t>
    </r>
    <r>
      <rPr>
        <sz val="10"/>
        <rFont val="宋体"/>
        <charset val="134"/>
      </rPr>
      <t>人</t>
    </r>
    <r>
      <rPr>
        <sz val="10"/>
        <rFont val="Times New Roman"/>
        <charset val="134"/>
      </rPr>
      <t>*80*12=150.336</t>
    </r>
    <r>
      <rPr>
        <sz val="10"/>
        <rFont val="宋体"/>
        <charset val="134"/>
      </rPr>
      <t>万元，事业单位独生子女奖励单位资金自筹，上级不配套</t>
    </r>
  </si>
  <si>
    <t>公费定向培养</t>
  </si>
  <si>
    <r>
      <rPr>
        <sz val="10"/>
        <rFont val="宋体"/>
        <charset val="134"/>
      </rPr>
      <t>按实结算，农村教师定向培养计划省县</t>
    </r>
    <r>
      <rPr>
        <sz val="10"/>
        <rFont val="Times New Roman"/>
        <charset val="134"/>
      </rPr>
      <t>7:3</t>
    </r>
    <r>
      <rPr>
        <sz val="10"/>
        <rFont val="宋体"/>
        <charset val="134"/>
      </rPr>
      <t>安排，</t>
    </r>
    <r>
      <rPr>
        <sz val="10"/>
        <rFont val="Times New Roman"/>
        <charset val="134"/>
      </rPr>
      <t>2024</t>
    </r>
    <r>
      <rPr>
        <sz val="10"/>
        <rFont val="宋体"/>
        <charset val="134"/>
      </rPr>
      <t>年公费定向培养增加到</t>
    </r>
    <r>
      <rPr>
        <sz val="10"/>
        <rFont val="Times New Roman"/>
        <charset val="134"/>
      </rPr>
      <t>543</t>
    </r>
    <r>
      <rPr>
        <sz val="10"/>
        <rFont val="宋体"/>
        <charset val="134"/>
      </rPr>
      <t>人，安排依据：</t>
    </r>
    <r>
      <rPr>
        <sz val="10"/>
        <rFont val="Times New Roman"/>
        <charset val="134"/>
      </rPr>
      <t>2016</t>
    </r>
    <r>
      <rPr>
        <sz val="10"/>
        <rFont val="宋体"/>
        <charset val="134"/>
      </rPr>
      <t>年县政府常务会议研究同意，东政办发〔</t>
    </r>
    <r>
      <rPr>
        <sz val="10"/>
        <rFont val="Times New Roman"/>
        <charset val="134"/>
      </rPr>
      <t>2016</t>
    </r>
    <r>
      <rPr>
        <sz val="10"/>
        <rFont val="宋体"/>
        <charset val="134"/>
      </rPr>
      <t>〕</t>
    </r>
    <r>
      <rPr>
        <sz val="10"/>
        <rFont val="Times New Roman"/>
        <charset val="134"/>
      </rPr>
      <t>81</t>
    </r>
    <r>
      <rPr>
        <sz val="10"/>
        <rFont val="宋体"/>
        <charset val="134"/>
      </rPr>
      <t>号。</t>
    </r>
  </si>
  <si>
    <t>三名工程经费</t>
  </si>
  <si>
    <r>
      <rPr>
        <sz val="10"/>
        <rFont val="宋体"/>
        <charset val="134"/>
      </rPr>
      <t>按实结算，市级名师</t>
    </r>
    <r>
      <rPr>
        <sz val="10"/>
        <rFont val="Times New Roman"/>
        <charset val="134"/>
      </rPr>
      <t>2*1.6=3.2</t>
    </r>
    <r>
      <rPr>
        <sz val="10"/>
        <rFont val="宋体"/>
        <charset val="134"/>
      </rPr>
      <t>、市级学科带头人</t>
    </r>
    <r>
      <rPr>
        <sz val="10"/>
        <rFont val="Times New Roman"/>
        <charset val="134"/>
      </rPr>
      <t>12*0.8=9.6</t>
    </r>
    <r>
      <rPr>
        <sz val="10"/>
        <rFont val="宋体"/>
        <charset val="134"/>
      </rPr>
      <t>、市级骨干教师</t>
    </r>
    <r>
      <rPr>
        <sz val="10"/>
        <rFont val="Times New Roman"/>
        <charset val="134"/>
      </rPr>
      <t>17*0.5=8.5</t>
    </r>
    <r>
      <rPr>
        <sz val="10"/>
        <rFont val="宋体"/>
        <charset val="134"/>
      </rPr>
      <t>、县级骨干教师</t>
    </r>
    <r>
      <rPr>
        <sz val="10"/>
        <rFont val="Times New Roman"/>
        <charset val="134"/>
      </rPr>
      <t>191*0.3=57.3</t>
    </r>
    <r>
      <rPr>
        <sz val="10"/>
        <rFont val="宋体"/>
        <charset val="134"/>
      </rPr>
      <t>、县级名师</t>
    </r>
    <r>
      <rPr>
        <sz val="10"/>
        <rFont val="Times New Roman"/>
        <charset val="134"/>
      </rPr>
      <t>63*0.8=50.4</t>
    </r>
    <r>
      <rPr>
        <sz val="10"/>
        <rFont val="宋体"/>
        <charset val="134"/>
      </rPr>
      <t>，共计</t>
    </r>
    <r>
      <rPr>
        <sz val="10"/>
        <rFont val="Times New Roman"/>
        <charset val="134"/>
      </rPr>
      <t>128.7</t>
    </r>
    <r>
      <rPr>
        <sz val="10"/>
        <rFont val="宋体"/>
        <charset val="134"/>
      </rPr>
      <t>万元</t>
    </r>
  </si>
  <si>
    <t>乡村教师定期体检费</t>
  </si>
  <si>
    <r>
      <rPr>
        <sz val="10"/>
        <rFont val="宋体"/>
        <charset val="134"/>
      </rPr>
      <t>按实结算，合同定价。一年一次体检每人</t>
    </r>
    <r>
      <rPr>
        <sz val="10"/>
        <rFont val="Times New Roman"/>
        <charset val="134"/>
      </rPr>
      <t>300</t>
    </r>
    <r>
      <rPr>
        <sz val="10"/>
        <rFont val="宋体"/>
        <charset val="134"/>
      </rPr>
      <t>元，在职</t>
    </r>
    <r>
      <rPr>
        <sz val="10"/>
        <rFont val="Times New Roman"/>
        <charset val="134"/>
      </rPr>
      <t>4521</t>
    </r>
    <r>
      <rPr>
        <sz val="10"/>
        <rFont val="宋体"/>
        <charset val="134"/>
      </rPr>
      <t>人</t>
    </r>
    <r>
      <rPr>
        <sz val="10"/>
        <rFont val="Times New Roman"/>
        <charset val="134"/>
      </rPr>
      <t>+</t>
    </r>
    <r>
      <rPr>
        <sz val="10"/>
        <rFont val="宋体"/>
        <charset val="134"/>
      </rPr>
      <t>退休</t>
    </r>
    <r>
      <rPr>
        <sz val="10"/>
        <rFont val="Times New Roman"/>
        <charset val="134"/>
      </rPr>
      <t>2780</t>
    </r>
    <r>
      <rPr>
        <sz val="10"/>
        <rFont val="宋体"/>
        <charset val="134"/>
      </rPr>
      <t>人。</t>
    </r>
    <r>
      <rPr>
        <sz val="10"/>
        <rFont val="Times New Roman"/>
        <charset val="134"/>
      </rPr>
      <t>7301</t>
    </r>
    <r>
      <rPr>
        <sz val="10"/>
        <rFont val="宋体"/>
        <charset val="134"/>
      </rPr>
      <t>人</t>
    </r>
    <r>
      <rPr>
        <sz val="10"/>
        <rFont val="Times New Roman"/>
        <charset val="134"/>
      </rPr>
      <t>*300=219.03</t>
    </r>
    <r>
      <rPr>
        <sz val="10"/>
        <rFont val="宋体"/>
        <charset val="134"/>
      </rPr>
      <t>万元。安排依据：东政办发〔</t>
    </r>
    <r>
      <rPr>
        <sz val="10"/>
        <rFont val="Times New Roman"/>
        <charset val="134"/>
      </rPr>
      <t>2016</t>
    </r>
    <r>
      <rPr>
        <sz val="10"/>
        <rFont val="宋体"/>
        <charset val="134"/>
      </rPr>
      <t>〕</t>
    </r>
    <r>
      <rPr>
        <sz val="10"/>
        <rFont val="Times New Roman"/>
        <charset val="134"/>
      </rPr>
      <t>81</t>
    </r>
    <r>
      <rPr>
        <sz val="10"/>
        <rFont val="宋体"/>
        <charset val="134"/>
      </rPr>
      <t>号，</t>
    </r>
    <r>
      <rPr>
        <sz val="10"/>
        <rFont val="Times New Roman"/>
        <charset val="134"/>
      </rPr>
      <t>2016</t>
    </r>
    <r>
      <rPr>
        <sz val="10"/>
        <rFont val="宋体"/>
        <charset val="134"/>
      </rPr>
      <t>年县政府常务会议研究同意。</t>
    </r>
  </si>
  <si>
    <t>教师节慰问金</t>
  </si>
  <si>
    <t>按实结算</t>
  </si>
  <si>
    <t>高考奖励及高中教学质量奖</t>
  </si>
  <si>
    <r>
      <rPr>
        <sz val="10"/>
        <rFont val="Times New Roman"/>
        <charset val="134"/>
      </rPr>
      <t>6</t>
    </r>
    <r>
      <rPr>
        <sz val="10"/>
        <rFont val="宋体"/>
        <charset val="134"/>
      </rPr>
      <t>）学校非税收入安排的支出</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</si>
  <si>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189.7</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</si>
  <si>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123</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</si>
  <si>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112</t>
    </r>
    <r>
      <rPr>
        <sz val="10"/>
        <rFont val="宋体"/>
        <charset val="134"/>
      </rPr>
      <t>万元</t>
    </r>
  </si>
  <si>
    <t>湖南省东安县第三中学</t>
  </si>
  <si>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8</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</si>
  <si>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19</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</si>
  <si>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1</t>
    </r>
    <r>
      <rPr>
        <sz val="10"/>
        <rFont val="宋体"/>
        <charset val="134"/>
      </rPr>
      <t>万元</t>
    </r>
  </si>
  <si>
    <t>东安县芦洪市镇芦洪市中学</t>
  </si>
  <si>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23</t>
    </r>
    <r>
      <rPr>
        <sz val="10"/>
        <rFont val="宋体"/>
        <charset val="134"/>
      </rPr>
      <t>万元</t>
    </r>
  </si>
  <si>
    <t>东安县花桥镇中学</t>
  </si>
  <si>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5.8</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</si>
  <si>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20</t>
    </r>
    <r>
      <rPr>
        <sz val="10"/>
        <rFont val="宋体"/>
        <charset val="134"/>
      </rPr>
      <t>万元</t>
    </r>
  </si>
  <si>
    <t>东安县白牙市镇白牙市中学</t>
  </si>
  <si>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60</t>
    </r>
    <r>
      <rPr>
        <sz val="10"/>
        <rFont val="宋体"/>
        <charset val="134"/>
      </rPr>
      <t>万元</t>
    </r>
  </si>
  <si>
    <r>
      <rPr>
        <sz val="10"/>
        <rFont val="宋体"/>
        <charset val="134"/>
      </rPr>
      <t>非税收入，按收入进度拨付</t>
    </r>
    <r>
      <rPr>
        <sz val="10"/>
        <rFont val="Times New Roman"/>
        <charset val="134"/>
      </rPr>
      <t>,</t>
    </r>
    <r>
      <rPr>
        <sz val="10"/>
        <rFont val="宋体"/>
        <charset val="134"/>
      </rPr>
      <t>预计收入</t>
    </r>
    <r>
      <rPr>
        <sz val="10"/>
        <rFont val="Times New Roman"/>
        <charset val="134"/>
      </rPr>
      <t>57</t>
    </r>
    <r>
      <rPr>
        <sz val="10"/>
        <rFont val="宋体"/>
        <charset val="134"/>
      </rPr>
      <t>万元</t>
    </r>
  </si>
  <si>
    <r>
      <rPr>
        <sz val="10"/>
        <rFont val="Times New Roman"/>
        <charset val="134"/>
      </rPr>
      <t>3</t>
    </r>
    <r>
      <rPr>
        <sz val="10"/>
        <rFont val="黑体"/>
        <charset val="134"/>
      </rPr>
      <t>、职业教育</t>
    </r>
  </si>
  <si>
    <r>
      <rPr>
        <sz val="10"/>
        <rFont val="Times New Roman"/>
        <charset val="134"/>
      </rPr>
      <t>1</t>
    </r>
    <r>
      <rPr>
        <sz val="10"/>
        <rFont val="宋体"/>
        <charset val="134"/>
      </rPr>
      <t>）职业教育</t>
    </r>
  </si>
  <si>
    <r>
      <rPr>
        <sz val="10"/>
        <rFont val="宋体"/>
        <charset val="134"/>
      </rPr>
      <t>含人平</t>
    </r>
    <r>
      <rPr>
        <sz val="10"/>
        <rFont val="Times New Roman"/>
        <charset val="134"/>
      </rPr>
      <t>1</t>
    </r>
    <r>
      <rPr>
        <sz val="10"/>
        <rFont val="宋体"/>
        <charset val="134"/>
      </rPr>
      <t>元设职业教育发展基金、职业教师培训费及中职助学金县级配套</t>
    </r>
  </si>
  <si>
    <r>
      <rPr>
        <sz val="10"/>
        <rFont val="Times New Roman"/>
        <charset val="134"/>
      </rPr>
      <t>2</t>
    </r>
    <r>
      <rPr>
        <sz val="10"/>
        <rFont val="等线"/>
        <charset val="134"/>
      </rPr>
      <t>）中职教育学生资助</t>
    </r>
  </si>
  <si>
    <r>
      <rPr>
        <sz val="10"/>
        <rFont val="宋体"/>
        <charset val="134"/>
      </rPr>
      <t>家庭经济困难学生国家助学金</t>
    </r>
    <r>
      <rPr>
        <sz val="10"/>
        <rFont val="Times New Roman"/>
        <charset val="134"/>
      </rPr>
      <t>-</t>
    </r>
    <r>
      <rPr>
        <sz val="10"/>
        <rFont val="宋体"/>
        <charset val="134"/>
      </rPr>
      <t>中职教育学生资助</t>
    </r>
  </si>
  <si>
    <r>
      <rPr>
        <sz val="10"/>
        <rFont val="宋体"/>
        <charset val="134"/>
      </rPr>
      <t>全县</t>
    </r>
    <r>
      <rPr>
        <sz val="10"/>
        <rFont val="Times New Roman"/>
        <charset val="134"/>
      </rPr>
      <t>2023</t>
    </r>
    <r>
      <rPr>
        <sz val="10"/>
        <rFont val="宋体"/>
        <charset val="134"/>
      </rPr>
      <t>年秋季建档立卡中职学生</t>
    </r>
    <r>
      <rPr>
        <sz val="10"/>
        <rFont val="Times New Roman"/>
        <charset val="134"/>
      </rPr>
      <t>550</t>
    </r>
    <r>
      <rPr>
        <sz val="10"/>
        <rFont val="宋体"/>
        <charset val="134"/>
      </rPr>
      <t>人，中央</t>
    </r>
    <r>
      <rPr>
        <sz val="10"/>
        <rFont val="Times New Roman"/>
        <charset val="134"/>
      </rPr>
      <t>60%</t>
    </r>
    <r>
      <rPr>
        <sz val="10"/>
        <rFont val="宋体"/>
        <charset val="134"/>
      </rPr>
      <t>，省</t>
    </r>
    <r>
      <rPr>
        <sz val="10"/>
        <rFont val="Times New Roman"/>
        <charset val="134"/>
      </rPr>
      <t>40%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），全年需求</t>
    </r>
    <r>
      <rPr>
        <sz val="10"/>
        <rFont val="Times New Roman"/>
        <charset val="134"/>
      </rPr>
      <t>550</t>
    </r>
    <r>
      <rPr>
        <sz val="10"/>
        <rFont val="宋体"/>
        <charset val="134"/>
      </rPr>
      <t>人</t>
    </r>
    <r>
      <rPr>
        <sz val="10"/>
        <rFont val="Times New Roman"/>
        <charset val="134"/>
      </rPr>
      <t>*2000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=110</t>
    </r>
    <r>
      <rPr>
        <sz val="10"/>
        <rFont val="宋体"/>
        <charset val="134"/>
      </rPr>
      <t>万元，县本级承担（</t>
    </r>
    <r>
      <rPr>
        <sz val="10"/>
        <rFont val="Times New Roman"/>
        <charset val="134"/>
      </rPr>
      <t>0.4*0.3=0.12</t>
    </r>
    <r>
      <rPr>
        <sz val="10"/>
        <rFont val="宋体"/>
        <charset val="134"/>
      </rPr>
      <t>）</t>
    </r>
    <r>
      <rPr>
        <sz val="10"/>
        <rFont val="Times New Roman"/>
        <charset val="134"/>
      </rPr>
      <t>13.2</t>
    </r>
    <r>
      <rPr>
        <sz val="10"/>
        <rFont val="宋体"/>
        <charset val="134"/>
      </rPr>
      <t>万元，上级</t>
    </r>
    <r>
      <rPr>
        <sz val="10"/>
        <rFont val="Times New Roman"/>
        <charset val="134"/>
      </rPr>
      <t>96.8</t>
    </r>
    <r>
      <rPr>
        <sz val="10"/>
        <rFont val="宋体"/>
        <charset val="134"/>
      </rPr>
      <t>万元。</t>
    </r>
  </si>
  <si>
    <r>
      <rPr>
        <sz val="10"/>
        <rFont val="宋体"/>
        <charset val="134"/>
      </rPr>
      <t>农村、涉农专业和家庭经济困难学生免学费</t>
    </r>
    <r>
      <rPr>
        <sz val="10"/>
        <rFont val="Times New Roman"/>
        <charset val="134"/>
      </rPr>
      <t>-</t>
    </r>
    <r>
      <rPr>
        <sz val="10"/>
        <rFont val="宋体"/>
        <charset val="134"/>
      </rPr>
      <t>中职教育学生资助</t>
    </r>
  </si>
  <si>
    <r>
      <rPr>
        <sz val="10"/>
        <rFont val="宋体"/>
        <charset val="134"/>
      </rPr>
      <t>全县</t>
    </r>
    <r>
      <rPr>
        <sz val="10"/>
        <rFont val="Times New Roman"/>
        <charset val="134"/>
      </rPr>
      <t>2023</t>
    </r>
    <r>
      <rPr>
        <sz val="10"/>
        <rFont val="宋体"/>
        <charset val="134"/>
      </rPr>
      <t>年秋季建档立卡中职学生</t>
    </r>
    <r>
      <rPr>
        <sz val="10"/>
        <rFont val="Times New Roman"/>
        <charset val="134"/>
      </rPr>
      <t>4225</t>
    </r>
    <r>
      <rPr>
        <sz val="10"/>
        <rFont val="宋体"/>
        <charset val="134"/>
      </rPr>
      <t>人，中央</t>
    </r>
    <r>
      <rPr>
        <sz val="10"/>
        <rFont val="Times New Roman"/>
        <charset val="134"/>
      </rPr>
      <t>60%</t>
    </r>
    <r>
      <rPr>
        <sz val="10"/>
        <rFont val="宋体"/>
        <charset val="134"/>
      </rPr>
      <t>，省</t>
    </r>
    <r>
      <rPr>
        <sz val="10"/>
        <rFont val="Times New Roman"/>
        <charset val="134"/>
      </rPr>
      <t>40%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t>
    </r>
    <r>
      <rPr>
        <sz val="10"/>
        <rFont val="Times New Roman"/>
        <charset val="134"/>
      </rPr>
      <t>4225</t>
    </r>
    <r>
      <rPr>
        <sz val="10"/>
        <rFont val="宋体"/>
        <charset val="134"/>
      </rPr>
      <t>人</t>
    </r>
    <r>
      <rPr>
        <sz val="10"/>
        <rFont val="Times New Roman"/>
        <charset val="134"/>
      </rPr>
      <t>*2400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=1014</t>
    </r>
    <r>
      <rPr>
        <sz val="10"/>
        <rFont val="宋体"/>
        <charset val="134"/>
      </rPr>
      <t>万元，县本级承担（</t>
    </r>
    <r>
      <rPr>
        <sz val="10"/>
        <rFont val="Times New Roman"/>
        <charset val="134"/>
      </rPr>
      <t>0.4*0.3=0.12</t>
    </r>
    <r>
      <rPr>
        <sz val="10"/>
        <rFont val="宋体"/>
        <charset val="134"/>
      </rPr>
      <t>）</t>
    </r>
    <r>
      <rPr>
        <sz val="10"/>
        <rFont val="Times New Roman"/>
        <charset val="134"/>
      </rPr>
      <t>121.7</t>
    </r>
    <r>
      <rPr>
        <sz val="10"/>
        <rFont val="宋体"/>
        <charset val="134"/>
      </rPr>
      <t>万元，上级</t>
    </r>
    <r>
      <rPr>
        <sz val="10"/>
        <rFont val="Times New Roman"/>
        <charset val="134"/>
      </rPr>
      <t>892.3</t>
    </r>
    <r>
      <rPr>
        <sz val="10"/>
        <rFont val="宋体"/>
        <charset val="134"/>
      </rPr>
      <t>万元。</t>
    </r>
  </si>
  <si>
    <r>
      <rPr>
        <sz val="10"/>
        <rFont val="宋体"/>
        <charset val="134"/>
      </rPr>
      <t>国家奖学金</t>
    </r>
    <r>
      <rPr>
        <sz val="10"/>
        <rFont val="Times New Roman"/>
        <charset val="134"/>
      </rPr>
      <t>-</t>
    </r>
    <r>
      <rPr>
        <sz val="10"/>
        <rFont val="宋体"/>
        <charset val="134"/>
      </rPr>
      <t>中职教育学生资助</t>
    </r>
  </si>
  <si>
    <r>
      <rPr>
        <sz val="10"/>
        <rFont val="Times New Roman"/>
        <charset val="134"/>
      </rPr>
      <t>5</t>
    </r>
    <r>
      <rPr>
        <sz val="10"/>
        <rFont val="宋体"/>
        <charset val="134"/>
      </rPr>
      <t>人</t>
    </r>
    <r>
      <rPr>
        <sz val="10"/>
        <rFont val="Times New Roman"/>
        <charset val="134"/>
      </rPr>
      <t>*6000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=3</t>
    </r>
    <r>
      <rPr>
        <sz val="10"/>
        <rFont val="宋体"/>
        <charset val="134"/>
      </rPr>
      <t>万元，中央财政全额负担</t>
    </r>
  </si>
  <si>
    <r>
      <rPr>
        <sz val="10"/>
        <rFont val="Times New Roman"/>
        <charset val="134"/>
      </rPr>
      <t>4</t>
    </r>
    <r>
      <rPr>
        <sz val="10"/>
        <rFont val="黑体"/>
        <charset val="134"/>
      </rPr>
      <t>、特殊教育</t>
    </r>
  </si>
  <si>
    <t>义务教育阶段特殊教育学校和随班就读残疾学生生均公用经费县级配套</t>
  </si>
  <si>
    <r>
      <rPr>
        <sz val="10"/>
        <rFont val="宋体"/>
        <charset val="134"/>
      </rPr>
      <t>全县</t>
    </r>
    <r>
      <rPr>
        <sz val="10"/>
        <rFont val="Times New Roman"/>
        <charset val="134"/>
      </rPr>
      <t>2023</t>
    </r>
    <r>
      <rPr>
        <sz val="10"/>
        <rFont val="宋体"/>
        <charset val="134"/>
      </rPr>
      <t>年秋季在校特殊教育学校学生</t>
    </r>
    <r>
      <rPr>
        <sz val="10"/>
        <rFont val="Times New Roman"/>
        <charset val="134"/>
      </rPr>
      <t>690</t>
    </r>
    <r>
      <rPr>
        <sz val="10"/>
        <rFont val="宋体"/>
        <charset val="134"/>
      </rPr>
      <t>人，</t>
    </r>
    <r>
      <rPr>
        <sz val="10"/>
        <rFont val="Times New Roman"/>
        <charset val="134"/>
      </rPr>
      <t>690</t>
    </r>
    <r>
      <rPr>
        <sz val="10"/>
        <rFont val="宋体"/>
        <charset val="134"/>
      </rPr>
      <t>人</t>
    </r>
    <r>
      <rPr>
        <sz val="10"/>
        <rFont val="Times New Roman"/>
        <charset val="134"/>
      </rPr>
      <t>*6000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=414</t>
    </r>
    <r>
      <rPr>
        <sz val="10"/>
        <rFont val="宋体"/>
        <charset val="134"/>
      </rPr>
      <t>万元，全年预计需要</t>
    </r>
    <r>
      <rPr>
        <sz val="10"/>
        <rFont val="Times New Roman"/>
        <charset val="134"/>
      </rPr>
      <t>419</t>
    </r>
    <r>
      <rPr>
        <sz val="10"/>
        <rFont val="宋体"/>
        <charset val="134"/>
      </rPr>
      <t>万元，其中：上级承担</t>
    </r>
    <r>
      <rPr>
        <sz val="10"/>
        <rFont val="Times New Roman"/>
        <charset val="134"/>
      </rPr>
      <t>364.32</t>
    </r>
    <r>
      <rPr>
        <sz val="10"/>
        <rFont val="宋体"/>
        <charset val="134"/>
      </rPr>
      <t>万元，县本级承担（</t>
    </r>
    <r>
      <rPr>
        <sz val="10"/>
        <rFont val="Times New Roman"/>
        <charset val="134"/>
      </rPr>
      <t>12%</t>
    </r>
    <r>
      <rPr>
        <sz val="10"/>
        <rFont val="宋体"/>
        <charset val="134"/>
      </rPr>
      <t>）</t>
    </r>
    <r>
      <rPr>
        <sz val="10"/>
        <rFont val="Times New Roman"/>
        <charset val="134"/>
      </rPr>
      <t>49.68</t>
    </r>
    <r>
      <rPr>
        <sz val="10"/>
        <rFont val="宋体"/>
        <charset val="134"/>
      </rPr>
      <t>万元，根据实际情况预留</t>
    </r>
    <r>
      <rPr>
        <sz val="10"/>
        <rFont val="Times New Roman"/>
        <charset val="134"/>
      </rPr>
      <t>5.42</t>
    </r>
    <r>
      <rPr>
        <sz val="10"/>
        <rFont val="宋体"/>
        <charset val="134"/>
      </rPr>
      <t>万元。</t>
    </r>
  </si>
  <si>
    <r>
      <rPr>
        <sz val="10"/>
        <rFont val="Times New Roman"/>
        <charset val="134"/>
      </rPr>
      <t>5</t>
    </r>
    <r>
      <rPr>
        <sz val="10"/>
        <rFont val="黑体"/>
        <charset val="134"/>
      </rPr>
      <t>、进修及培训</t>
    </r>
  </si>
  <si>
    <r>
      <rPr>
        <sz val="10"/>
        <rFont val="Times New Roman"/>
        <charset val="134"/>
      </rPr>
      <t>1</t>
    </r>
    <r>
      <rPr>
        <sz val="10"/>
        <rFont val="宋体"/>
        <charset val="134"/>
      </rPr>
      <t>）湖南省东安县教师进修学校</t>
    </r>
  </si>
  <si>
    <t>教师培训培养经费</t>
  </si>
  <si>
    <r>
      <rPr>
        <sz val="10"/>
        <rFont val="宋体"/>
        <charset val="134"/>
      </rPr>
      <t>由教育局统筹县财政监管，按工资总额</t>
    </r>
    <r>
      <rPr>
        <sz val="10"/>
        <rFont val="Times New Roman"/>
        <charset val="134"/>
      </rPr>
      <t>1.5</t>
    </r>
    <r>
      <rPr>
        <sz val="10"/>
        <rFont val="宋体"/>
        <charset val="134"/>
      </rPr>
      <t>％，安排学校经费</t>
    </r>
    <r>
      <rPr>
        <sz val="10"/>
        <rFont val="Times New Roman"/>
        <charset val="134"/>
      </rPr>
      <t>60</t>
    </r>
    <r>
      <rPr>
        <sz val="10"/>
        <rFont val="宋体"/>
        <charset val="134"/>
      </rPr>
      <t>万元工作经费</t>
    </r>
    <r>
      <rPr>
        <sz val="10"/>
        <rFont val="Times New Roman"/>
        <charset val="134"/>
      </rPr>
      <t>50</t>
    </r>
    <r>
      <rPr>
        <sz val="10"/>
        <rFont val="宋体"/>
        <charset val="134"/>
      </rPr>
      <t>万元（实际下达给教师进修学校）</t>
    </r>
  </si>
  <si>
    <r>
      <rPr>
        <sz val="10"/>
        <rFont val="Times New Roman"/>
        <charset val="134"/>
      </rPr>
      <t>2</t>
    </r>
    <r>
      <rPr>
        <sz val="10"/>
        <rFont val="宋体"/>
        <charset val="134"/>
      </rPr>
      <t>）中国共产党东安县委员会党校</t>
    </r>
  </si>
  <si>
    <t>教学研究及行政后勤保障经费</t>
  </si>
  <si>
    <r>
      <rPr>
        <sz val="10"/>
        <rFont val="宋体"/>
        <charset val="134"/>
      </rPr>
      <t>其中：教师进修</t>
    </r>
    <r>
      <rPr>
        <sz val="10"/>
        <rFont val="Times New Roman"/>
        <charset val="134"/>
      </rPr>
      <t>8</t>
    </r>
    <r>
      <rPr>
        <sz val="10"/>
        <rFont val="宋体"/>
        <charset val="134"/>
      </rPr>
      <t>万元教学科研</t>
    </r>
    <r>
      <rPr>
        <sz val="10"/>
        <rFont val="Times New Roman"/>
        <charset val="134"/>
      </rPr>
      <t>8</t>
    </r>
    <r>
      <rPr>
        <sz val="10"/>
        <rFont val="宋体"/>
        <charset val="134"/>
      </rPr>
      <t>万元行政后勤</t>
    </r>
    <r>
      <rPr>
        <sz val="10"/>
        <rFont val="Times New Roman"/>
        <charset val="134"/>
      </rPr>
      <t>8</t>
    </r>
    <r>
      <rPr>
        <sz val="10"/>
        <rFont val="宋体"/>
        <charset val="134"/>
      </rPr>
      <t>万元</t>
    </r>
  </si>
  <si>
    <t>干部培训经费</t>
  </si>
  <si>
    <r>
      <rPr>
        <sz val="10"/>
        <rFont val="Times New Roman"/>
        <charset val="134"/>
      </rPr>
      <t>3</t>
    </r>
    <r>
      <rPr>
        <sz val="10"/>
        <rFont val="宋体"/>
        <charset val="134"/>
      </rPr>
      <t>）各类干部教育培训班经费</t>
    </r>
    <r>
      <rPr>
        <sz val="10"/>
        <rFont val="Times New Roman"/>
        <charset val="134"/>
      </rPr>
      <t>**</t>
    </r>
  </si>
  <si>
    <r>
      <rPr>
        <sz val="10"/>
        <rFont val="宋体"/>
        <charset val="134"/>
      </rPr>
      <t>新增预留，报县政府审批使用，</t>
    </r>
    <r>
      <rPr>
        <sz val="10"/>
        <rFont val="Times New Roman"/>
        <charset val="134"/>
      </rPr>
      <t>2023</t>
    </r>
    <r>
      <rPr>
        <sz val="10"/>
        <rFont val="宋体"/>
        <charset val="134"/>
      </rPr>
      <t>年全年下达</t>
    </r>
    <r>
      <rPr>
        <sz val="10"/>
        <rFont val="Times New Roman"/>
        <charset val="134"/>
      </rPr>
      <t>217</t>
    </r>
    <r>
      <rPr>
        <sz val="10"/>
        <rFont val="宋体"/>
        <charset val="134"/>
      </rPr>
      <t>万元</t>
    </r>
  </si>
  <si>
    <r>
      <rPr>
        <sz val="10"/>
        <rFont val="Times New Roman"/>
        <charset val="134"/>
      </rPr>
      <t>6</t>
    </r>
    <r>
      <rPr>
        <sz val="10"/>
        <rFont val="黑体"/>
        <charset val="134"/>
      </rPr>
      <t>、教育费附加支出</t>
    </r>
  </si>
  <si>
    <r>
      <rPr>
        <sz val="10"/>
        <rFont val="Times New Roman"/>
        <charset val="134"/>
      </rPr>
      <t>2023</t>
    </r>
    <r>
      <rPr>
        <sz val="10"/>
        <rFont val="宋体"/>
        <charset val="134"/>
      </rPr>
      <t>年安排</t>
    </r>
    <r>
      <rPr>
        <sz val="10"/>
        <rFont val="Times New Roman"/>
        <charset val="134"/>
      </rPr>
      <t>1442</t>
    </r>
    <r>
      <rPr>
        <sz val="10"/>
        <rFont val="宋体"/>
        <charset val="134"/>
      </rPr>
      <t>万元，截至</t>
    </r>
    <r>
      <rPr>
        <sz val="10"/>
        <rFont val="Times New Roman"/>
        <charset val="134"/>
      </rPr>
      <t>2023</t>
    </r>
    <r>
      <rPr>
        <sz val="10"/>
        <rFont val="宋体"/>
        <charset val="134"/>
      </rPr>
      <t>年全年完成</t>
    </r>
    <r>
      <rPr>
        <sz val="10"/>
        <rFont val="Times New Roman"/>
        <charset val="134"/>
      </rPr>
      <t>1527</t>
    </r>
    <r>
      <rPr>
        <sz val="10"/>
        <rFont val="宋体"/>
        <charset val="134"/>
      </rPr>
      <t>万元收入（</t>
    </r>
    <r>
      <rPr>
        <sz val="10"/>
        <rFont val="Times New Roman"/>
        <charset val="134"/>
      </rPr>
      <t>2023</t>
    </r>
    <r>
      <rPr>
        <sz val="10"/>
        <rFont val="宋体"/>
        <charset val="134"/>
      </rPr>
      <t>年教育费附加、地方教育费附加收入安支出），需预留上解</t>
    </r>
    <r>
      <rPr>
        <sz val="10"/>
        <rFont val="Times New Roman"/>
        <charset val="134"/>
      </rPr>
      <t>10%,</t>
    </r>
    <r>
      <rPr>
        <sz val="10"/>
        <rFont val="宋体"/>
        <charset val="134"/>
      </rPr>
      <t>实际可</t>
    </r>
    <r>
      <rPr>
        <sz val="10"/>
        <rFont val="Times New Roman"/>
        <charset val="134"/>
      </rPr>
      <t>1374</t>
    </r>
    <r>
      <rPr>
        <sz val="10"/>
        <rFont val="宋体"/>
        <charset val="134"/>
      </rPr>
      <t>万元</t>
    </r>
  </si>
  <si>
    <t>义务教育校舍维修（县级配套）</t>
  </si>
  <si>
    <r>
      <rPr>
        <sz val="10"/>
        <rFont val="宋体"/>
        <charset val="134"/>
      </rPr>
      <t>补助标准：</t>
    </r>
    <r>
      <rPr>
        <sz val="10"/>
        <rFont val="Times New Roman"/>
        <charset val="134"/>
      </rPr>
      <t>800</t>
    </r>
    <r>
      <rPr>
        <sz val="10"/>
        <rFont val="宋体"/>
        <charset val="134"/>
      </rPr>
      <t>元</t>
    </r>
    <r>
      <rPr>
        <sz val="10"/>
        <rFont val="Times New Roman"/>
        <charset val="134"/>
      </rPr>
      <t>/</t>
    </r>
    <r>
      <rPr>
        <sz val="10"/>
        <rFont val="宋体"/>
        <charset val="134"/>
      </rPr>
      <t>平方米。全年预计</t>
    </r>
    <r>
      <rPr>
        <sz val="10"/>
        <rFont val="Times New Roman"/>
        <charset val="134"/>
      </rPr>
      <t>1250</t>
    </r>
    <r>
      <rPr>
        <sz val="10"/>
        <rFont val="宋体"/>
        <charset val="134"/>
      </rPr>
      <t>万元，中央</t>
    </r>
    <r>
      <rPr>
        <sz val="10"/>
        <rFont val="Times New Roman"/>
        <charset val="134"/>
      </rPr>
      <t>60%</t>
    </r>
    <r>
      <rPr>
        <sz val="10"/>
        <rFont val="宋体"/>
        <charset val="134"/>
      </rPr>
      <t>，地方</t>
    </r>
    <r>
      <rPr>
        <sz val="10"/>
        <rFont val="Times New Roman"/>
        <charset val="134"/>
      </rPr>
      <t>40%</t>
    </r>
    <r>
      <rPr>
        <sz val="10"/>
        <rFont val="宋体"/>
        <charset val="134"/>
      </rPr>
      <t>（省</t>
    </r>
    <r>
      <rPr>
        <sz val="10"/>
        <rFont val="Times New Roman"/>
        <charset val="134"/>
      </rPr>
      <t>70%</t>
    </r>
    <r>
      <rPr>
        <sz val="10"/>
        <rFont val="宋体"/>
        <charset val="134"/>
      </rPr>
      <t>、县</t>
    </r>
    <r>
      <rPr>
        <sz val="10"/>
        <rFont val="Times New Roman"/>
        <charset val="134"/>
      </rPr>
      <t>30%</t>
    </r>
    <r>
      <rPr>
        <sz val="10"/>
        <rFont val="宋体"/>
        <charset val="134"/>
      </rPr>
      <t>），县级配套</t>
    </r>
    <r>
      <rPr>
        <sz val="10"/>
        <rFont val="Times New Roman"/>
        <charset val="134"/>
      </rPr>
      <t>150</t>
    </r>
    <r>
      <rPr>
        <sz val="10"/>
        <rFont val="宋体"/>
        <charset val="134"/>
      </rPr>
      <t>万元。</t>
    </r>
  </si>
  <si>
    <t>教育信息化建设</t>
  </si>
  <si>
    <t>教育发展基金</t>
  </si>
  <si>
    <t>一中、耀祥中学发展专项资金</t>
  </si>
  <si>
    <t>学前中小学校办学条件改善资金</t>
  </si>
  <si>
    <r>
      <rPr>
        <sz val="10"/>
        <rFont val="Times New Roman"/>
        <charset val="134"/>
      </rPr>
      <t>7</t>
    </r>
    <r>
      <rPr>
        <sz val="10"/>
        <rFont val="黑体"/>
        <charset val="134"/>
      </rPr>
      <t>、城市维护建设（用于城区学位建设）</t>
    </r>
  </si>
  <si>
    <r>
      <rPr>
        <sz val="10"/>
        <rFont val="宋体"/>
        <charset val="134"/>
      </rPr>
      <t>截至</t>
    </r>
    <r>
      <rPr>
        <sz val="10"/>
        <rFont val="Times New Roman"/>
        <charset val="134"/>
      </rPr>
      <t>12</t>
    </r>
    <r>
      <rPr>
        <sz val="10"/>
        <rFont val="宋体"/>
        <charset val="134"/>
      </rPr>
      <t>月底城市维护建设税收入</t>
    </r>
    <r>
      <rPr>
        <sz val="10"/>
        <rFont val="Times New Roman"/>
        <charset val="134"/>
      </rPr>
      <t>1382</t>
    </r>
    <r>
      <rPr>
        <sz val="10"/>
        <rFont val="宋体"/>
        <charset val="134"/>
      </rPr>
      <t>万元，按</t>
    </r>
    <r>
      <rPr>
        <sz val="10"/>
        <rFont val="Times New Roman"/>
        <charset val="134"/>
      </rPr>
      <t>20%</t>
    </r>
    <r>
      <rPr>
        <sz val="10"/>
        <rFont val="宋体"/>
        <charset val="134"/>
      </rPr>
      <t>提取用于中小学、幼儿园校舍建设，</t>
    </r>
    <r>
      <rPr>
        <sz val="10"/>
        <rFont val="Times New Roman"/>
        <charset val="134"/>
      </rPr>
      <t>1382*0.2=276.4</t>
    </r>
    <r>
      <rPr>
        <sz val="10"/>
        <rFont val="宋体"/>
        <charset val="134"/>
      </rPr>
      <t>万元</t>
    </r>
  </si>
  <si>
    <r>
      <rPr>
        <sz val="10"/>
        <rFont val="Times New Roman"/>
        <charset val="134"/>
      </rPr>
      <t>8</t>
    </r>
    <r>
      <rPr>
        <sz val="10"/>
        <rFont val="黑体"/>
        <charset val="134"/>
      </rPr>
      <t>、市县社会事业统筹发展专项资金</t>
    </r>
    <r>
      <rPr>
        <sz val="10"/>
        <rFont val="Times New Roman"/>
        <charset val="134"/>
      </rPr>
      <t>**</t>
    </r>
  </si>
  <si>
    <r>
      <rPr>
        <sz val="10"/>
        <rFont val="宋体"/>
        <charset val="134"/>
      </rPr>
      <t>《</t>
    </r>
    <r>
      <rPr>
        <sz val="10"/>
        <rFont val="Times New Roman"/>
        <charset val="134"/>
      </rPr>
      <t>2024</t>
    </r>
    <r>
      <rPr>
        <sz val="10"/>
        <rFont val="宋体"/>
        <charset val="134"/>
      </rPr>
      <t>年市政府工作报告》要求，用于文化、教育方面支出，每个县区需要安排</t>
    </r>
    <r>
      <rPr>
        <sz val="10"/>
        <rFont val="Times New Roman"/>
        <charset val="134"/>
      </rPr>
      <t>500</t>
    </r>
    <r>
      <rPr>
        <sz val="10"/>
        <rFont val="宋体"/>
        <charset val="134"/>
      </rPr>
      <t>万元。</t>
    </r>
  </si>
  <si>
    <r>
      <rPr>
        <sz val="10"/>
        <rFont val="Times New Roman"/>
        <charset val="134"/>
      </rPr>
      <t>1</t>
    </r>
    <r>
      <rPr>
        <sz val="10"/>
        <rFont val="黑体"/>
        <charset val="134"/>
      </rPr>
      <t>、科学技术管理事务</t>
    </r>
  </si>
  <si>
    <r>
      <rPr>
        <sz val="10"/>
        <rFont val="Times New Roman"/>
        <charset val="134"/>
      </rPr>
      <t>1</t>
    </r>
    <r>
      <rPr>
        <sz val="10"/>
        <rFont val="宋体"/>
        <charset val="134"/>
      </rPr>
      <t>）东安县科技和工业信息化局</t>
    </r>
  </si>
  <si>
    <t>科工局工作经费</t>
  </si>
  <si>
    <r>
      <rPr>
        <sz val="10"/>
        <rFont val="Times New Roman"/>
        <charset val="134"/>
      </rPr>
      <t>2</t>
    </r>
    <r>
      <rPr>
        <sz val="10"/>
        <rFont val="黑体"/>
        <charset val="134"/>
      </rPr>
      <t>、科学技术普及</t>
    </r>
  </si>
  <si>
    <r>
      <rPr>
        <sz val="10"/>
        <rFont val="Times New Roman"/>
        <charset val="134"/>
      </rPr>
      <t>1</t>
    </r>
    <r>
      <rPr>
        <sz val="10"/>
        <rFont val="宋体"/>
        <charset val="134"/>
      </rPr>
      <t>）东安县科学技术协会</t>
    </r>
  </si>
  <si>
    <t>科协科普工作经费</t>
  </si>
  <si>
    <r>
      <rPr>
        <sz val="10"/>
        <rFont val="Times New Roman"/>
        <charset val="134"/>
      </rPr>
      <t>2</t>
    </r>
    <r>
      <rPr>
        <sz val="10"/>
        <rFont val="宋体"/>
        <charset val="134"/>
      </rPr>
      <t>）东安县科技和工业信息化局</t>
    </r>
  </si>
  <si>
    <t>科技下乡服务</t>
  </si>
  <si>
    <r>
      <rPr>
        <sz val="10"/>
        <rFont val="宋体"/>
        <charset val="134"/>
      </rPr>
      <t>科技信息</t>
    </r>
    <r>
      <rPr>
        <sz val="10"/>
        <rFont val="Times New Roman"/>
        <charset val="134"/>
      </rPr>
      <t>“</t>
    </r>
    <r>
      <rPr>
        <sz val="10"/>
        <rFont val="宋体"/>
        <charset val="134"/>
      </rPr>
      <t>户</t>
    </r>
    <r>
      <rPr>
        <sz val="10"/>
        <rFont val="Times New Roman"/>
        <charset val="134"/>
      </rPr>
      <t>”</t>
    </r>
    <r>
      <rPr>
        <sz val="10"/>
        <rFont val="宋体"/>
        <charset val="134"/>
      </rPr>
      <t>联网建设配套</t>
    </r>
  </si>
  <si>
    <r>
      <rPr>
        <sz val="10"/>
        <rFont val="Times New Roman"/>
        <charset val="134"/>
      </rPr>
      <t>3</t>
    </r>
    <r>
      <rPr>
        <sz val="10"/>
        <rFont val="宋体"/>
        <charset val="134"/>
      </rPr>
      <t>）科学技术普及工作经费</t>
    </r>
  </si>
  <si>
    <r>
      <rPr>
        <sz val="10"/>
        <rFont val="宋体"/>
        <charset val="134"/>
      </rPr>
      <t>科普专项工作经费</t>
    </r>
    <r>
      <rPr>
        <sz val="10"/>
        <rFont val="Times New Roman"/>
        <charset val="134"/>
      </rPr>
      <t>**</t>
    </r>
  </si>
  <si>
    <r>
      <rPr>
        <sz val="10"/>
        <rFont val="宋体"/>
        <charset val="134"/>
      </rPr>
      <t>报县政府审批使用，按省定人均</t>
    </r>
    <r>
      <rPr>
        <sz val="10"/>
        <rFont val="Times New Roman"/>
        <charset val="134"/>
      </rPr>
      <t>1</t>
    </r>
    <r>
      <rPr>
        <sz val="10"/>
        <rFont val="宋体"/>
        <charset val="134"/>
      </rPr>
      <t>元标准安排</t>
    </r>
  </si>
  <si>
    <r>
      <rPr>
        <sz val="10"/>
        <rFont val="Times New Roman"/>
        <charset val="134"/>
      </rPr>
      <t>4</t>
    </r>
    <r>
      <rPr>
        <sz val="10"/>
        <rFont val="宋体"/>
        <charset val="134"/>
      </rPr>
      <t>）其他科学技术普及支出</t>
    </r>
  </si>
  <si>
    <t>老科协工作经费</t>
  </si>
  <si>
    <r>
      <rPr>
        <sz val="10"/>
        <rFont val="宋体"/>
        <charset val="134"/>
      </rPr>
      <t>其中：科普工作经费</t>
    </r>
    <r>
      <rPr>
        <sz val="10"/>
        <rFont val="Times New Roman"/>
        <charset val="134"/>
      </rPr>
      <t>20</t>
    </r>
    <r>
      <rPr>
        <sz val="10"/>
        <rFont val="宋体"/>
        <charset val="134"/>
      </rPr>
      <t>万元，中老年自我保健</t>
    </r>
    <r>
      <rPr>
        <sz val="10"/>
        <rFont val="Times New Roman"/>
        <charset val="134"/>
      </rPr>
      <t>3</t>
    </r>
    <r>
      <rPr>
        <sz val="10"/>
        <rFont val="宋体"/>
        <charset val="134"/>
      </rPr>
      <t>万元</t>
    </r>
  </si>
  <si>
    <r>
      <rPr>
        <sz val="10"/>
        <rFont val="宋体"/>
        <charset val="134"/>
      </rPr>
      <t>创建</t>
    </r>
    <r>
      <rPr>
        <sz val="10"/>
        <rFont val="Times New Roman"/>
        <charset val="134"/>
      </rPr>
      <t>“</t>
    </r>
    <r>
      <rPr>
        <sz val="10"/>
        <rFont val="宋体"/>
        <charset val="134"/>
      </rPr>
      <t>百岁健康县</t>
    </r>
    <r>
      <rPr>
        <sz val="10"/>
        <rFont val="Times New Roman"/>
        <charset val="134"/>
      </rPr>
      <t>”</t>
    </r>
    <r>
      <rPr>
        <sz val="10"/>
        <rFont val="宋体"/>
        <charset val="134"/>
      </rPr>
      <t>工作经费</t>
    </r>
  </si>
  <si>
    <r>
      <rPr>
        <sz val="10"/>
        <rFont val="宋体"/>
        <charset val="134"/>
      </rPr>
      <t>新增，《关于将</t>
    </r>
    <r>
      <rPr>
        <sz val="10"/>
        <rFont val="Times New Roman"/>
        <charset val="134"/>
      </rPr>
      <t>“</t>
    </r>
    <r>
      <rPr>
        <sz val="10"/>
        <rFont val="宋体"/>
        <charset val="134"/>
      </rPr>
      <t>创百</t>
    </r>
    <r>
      <rPr>
        <sz val="10"/>
        <rFont val="Times New Roman"/>
        <charset val="134"/>
      </rPr>
      <t>”</t>
    </r>
    <r>
      <rPr>
        <sz val="10"/>
        <rFont val="宋体"/>
        <charset val="134"/>
      </rPr>
      <t>工作经费纳入财政预算的请示》</t>
    </r>
    <r>
      <rPr>
        <sz val="10"/>
        <rFont val="Times New Roman"/>
        <charset val="134"/>
      </rPr>
      <t>3</t>
    </r>
    <r>
      <rPr>
        <sz val="10"/>
        <rFont val="宋体"/>
        <charset val="134"/>
      </rPr>
      <t>个示范村每个奖扶</t>
    </r>
    <r>
      <rPr>
        <sz val="10"/>
        <rFont val="Times New Roman"/>
        <charset val="134"/>
      </rPr>
      <t>2</t>
    </r>
    <r>
      <rPr>
        <sz val="10"/>
        <rFont val="宋体"/>
        <charset val="134"/>
      </rPr>
      <t>万元，创百办工作经费</t>
    </r>
    <r>
      <rPr>
        <sz val="10"/>
        <rFont val="Times New Roman"/>
        <charset val="134"/>
      </rPr>
      <t>10</t>
    </r>
    <r>
      <rPr>
        <sz val="10"/>
        <rFont val="宋体"/>
        <charset val="134"/>
      </rPr>
      <t>万元</t>
    </r>
  </si>
  <si>
    <r>
      <rPr>
        <sz val="10"/>
        <rFont val="Times New Roman"/>
        <charset val="134"/>
      </rPr>
      <t>3</t>
    </r>
    <r>
      <rPr>
        <sz val="10"/>
        <rFont val="黑体"/>
        <charset val="134"/>
      </rPr>
      <t>、其他科学技术支出</t>
    </r>
  </si>
  <si>
    <r>
      <rPr>
        <sz val="10"/>
        <rFont val="宋体"/>
        <charset val="134"/>
      </rPr>
      <t>科技奖励支出</t>
    </r>
    <r>
      <rPr>
        <sz val="10"/>
        <rFont val="Times New Roman"/>
        <charset val="134"/>
      </rPr>
      <t>**</t>
    </r>
  </si>
  <si>
    <t>报县政府审批使用，科技三项费用、高科技企业奖补资金</t>
  </si>
  <si>
    <r>
      <rPr>
        <sz val="10"/>
        <rFont val="Times New Roman"/>
        <charset val="134"/>
      </rPr>
      <t>1</t>
    </r>
    <r>
      <rPr>
        <sz val="10"/>
        <rFont val="黑体"/>
        <charset val="134"/>
      </rPr>
      <t>、文化和旅游</t>
    </r>
  </si>
  <si>
    <r>
      <rPr>
        <sz val="10"/>
        <rFont val="Times New Roman"/>
        <charset val="134"/>
      </rPr>
      <t>1</t>
    </r>
    <r>
      <rPr>
        <sz val="10"/>
        <rFont val="宋体"/>
        <charset val="134"/>
      </rPr>
      <t>）东安县文化旅游广电体育局</t>
    </r>
  </si>
  <si>
    <t>图书馆管理经费</t>
  </si>
  <si>
    <r>
      <rPr>
        <sz val="10"/>
        <rFont val="宋体"/>
        <charset val="134"/>
      </rPr>
      <t>其中：图书购置</t>
    </r>
    <r>
      <rPr>
        <sz val="10"/>
        <rFont val="Times New Roman"/>
        <charset val="134"/>
      </rPr>
      <t>20.8</t>
    </r>
    <r>
      <rPr>
        <sz val="10"/>
        <rFont val="宋体"/>
        <charset val="134"/>
      </rPr>
      <t>万元、图书网络建设</t>
    </r>
    <r>
      <rPr>
        <sz val="10"/>
        <rFont val="Times New Roman"/>
        <charset val="134"/>
      </rPr>
      <t>9.6</t>
    </r>
    <r>
      <rPr>
        <sz val="10"/>
        <rFont val="宋体"/>
        <charset val="134"/>
      </rPr>
      <t>万元、图书馆分馆建设</t>
    </r>
    <r>
      <rPr>
        <sz val="10"/>
        <rFont val="Times New Roman"/>
        <charset val="134"/>
      </rPr>
      <t>9.6</t>
    </r>
    <r>
      <rPr>
        <sz val="10"/>
        <rFont val="宋体"/>
        <charset val="134"/>
      </rPr>
      <t>万元</t>
    </r>
  </si>
  <si>
    <t>图书馆免费开放</t>
  </si>
  <si>
    <r>
      <rPr>
        <sz val="10"/>
        <rFont val="Times New Roman"/>
        <charset val="134"/>
      </rPr>
      <t>8</t>
    </r>
    <r>
      <rPr>
        <sz val="10"/>
        <rFont val="宋体"/>
        <charset val="134"/>
      </rPr>
      <t>万元（图书馆开放三保）</t>
    </r>
  </si>
  <si>
    <t>农家书屋维护管理</t>
  </si>
  <si>
    <t>唐生智故居</t>
  </si>
  <si>
    <t>东安文艺编制及惠民演出经费</t>
  </si>
  <si>
    <t>艺术团</t>
  </si>
  <si>
    <t>送戏下乡经费</t>
  </si>
  <si>
    <t>五下乡</t>
  </si>
  <si>
    <t>赛事活动</t>
  </si>
  <si>
    <t>春晚经费</t>
  </si>
  <si>
    <t>举办春晚安排据实结算</t>
  </si>
  <si>
    <t>文化馆免费开放</t>
  </si>
  <si>
    <r>
      <rPr>
        <sz val="10"/>
        <rFont val="宋体"/>
        <charset val="134"/>
      </rPr>
      <t>三保支出，中央与地方财政按</t>
    </r>
    <r>
      <rPr>
        <sz val="10"/>
        <rFont val="Times New Roman"/>
        <charset val="134"/>
      </rPr>
      <t>6:4</t>
    </r>
    <r>
      <rPr>
        <sz val="10"/>
        <rFont val="宋体"/>
        <charset val="134"/>
      </rPr>
      <t>安排</t>
    </r>
  </si>
  <si>
    <t>少儿音乐舞蹈等赛事经费</t>
  </si>
  <si>
    <t>广场文化经费</t>
  </si>
  <si>
    <t>非物质文化遗产工作经费</t>
  </si>
  <si>
    <t>武术强县</t>
  </si>
  <si>
    <t>户户通维护经费</t>
  </si>
  <si>
    <r>
      <rPr>
        <sz val="10"/>
        <rFont val="Times New Roman"/>
        <charset val="134"/>
      </rPr>
      <t>2</t>
    </r>
    <r>
      <rPr>
        <sz val="10"/>
        <rFont val="宋体"/>
        <charset val="134"/>
      </rPr>
      <t>）东安县文化市场综合执法大队</t>
    </r>
  </si>
  <si>
    <t>文化市场综合执法经费</t>
  </si>
  <si>
    <r>
      <rPr>
        <sz val="10"/>
        <rFont val="宋体"/>
        <charset val="134"/>
      </rPr>
      <t>其中：综合执法能力建设经费</t>
    </r>
    <r>
      <rPr>
        <sz val="10"/>
        <rFont val="Times New Roman"/>
        <charset val="134"/>
      </rPr>
      <t>10</t>
    </r>
    <r>
      <rPr>
        <sz val="10"/>
        <rFont val="宋体"/>
        <charset val="134"/>
      </rPr>
      <t>万元</t>
    </r>
  </si>
  <si>
    <t>非税收入安排的支出（东安县文化市场综合执法大队）</t>
  </si>
  <si>
    <r>
      <rPr>
        <sz val="10"/>
        <rFont val="宋体"/>
        <charset val="134"/>
      </rPr>
      <t>非税收入成本支出，按收入进度拨付，预计收入</t>
    </r>
    <r>
      <rPr>
        <sz val="10"/>
        <rFont val="Times New Roman"/>
        <charset val="134"/>
      </rPr>
      <t>10</t>
    </r>
    <r>
      <rPr>
        <sz val="10"/>
        <rFont val="宋体"/>
        <charset val="134"/>
      </rPr>
      <t>万元</t>
    </r>
  </si>
  <si>
    <r>
      <rPr>
        <sz val="10"/>
        <rFont val="Times New Roman"/>
        <charset val="134"/>
      </rPr>
      <t>3</t>
    </r>
    <r>
      <rPr>
        <sz val="10"/>
        <rFont val="宋体"/>
        <charset val="134"/>
      </rPr>
      <t>）东安县文学艺术界联合会</t>
    </r>
  </si>
  <si>
    <t>文学艺术界联合会活动经费</t>
  </si>
  <si>
    <r>
      <rPr>
        <sz val="10"/>
        <rFont val="宋体"/>
        <charset val="134"/>
      </rPr>
      <t>其中：迎春送福进万家活动</t>
    </r>
    <r>
      <rPr>
        <sz val="10"/>
        <rFont val="Times New Roman"/>
        <charset val="134"/>
      </rPr>
      <t>8</t>
    </r>
    <r>
      <rPr>
        <sz val="10"/>
        <rFont val="宋体"/>
        <charset val="134"/>
      </rPr>
      <t>万元，出版发行《舜峰》《舜峰诗词》杂志</t>
    </r>
    <r>
      <rPr>
        <sz val="10"/>
        <rFont val="Times New Roman"/>
        <charset val="134"/>
      </rPr>
      <t>4</t>
    </r>
    <r>
      <rPr>
        <sz val="10"/>
        <rFont val="宋体"/>
        <charset val="134"/>
      </rPr>
      <t>万元</t>
    </r>
  </si>
  <si>
    <r>
      <rPr>
        <sz val="10"/>
        <rFont val="Times New Roman"/>
        <charset val="134"/>
      </rPr>
      <t>4</t>
    </r>
    <r>
      <rPr>
        <sz val="10"/>
        <rFont val="宋体"/>
        <charset val="134"/>
      </rPr>
      <t>）东安县旅游发展服务中心</t>
    </r>
  </si>
  <si>
    <r>
      <rPr>
        <sz val="10"/>
        <rFont val="Times New Roman"/>
        <charset val="134"/>
      </rPr>
      <t xml:space="preserve"> </t>
    </r>
    <r>
      <rPr>
        <sz val="10"/>
        <rFont val="宋体"/>
        <charset val="134"/>
      </rPr>
      <t>旅游事务发展中心业务费</t>
    </r>
  </si>
  <si>
    <r>
      <rPr>
        <sz val="10"/>
        <rFont val="Times New Roman"/>
        <charset val="134"/>
      </rPr>
      <t>5</t>
    </r>
    <r>
      <rPr>
        <sz val="10"/>
        <rFont val="宋体"/>
        <charset val="134"/>
      </rPr>
      <t>）文化和旅游发展保护支出</t>
    </r>
  </si>
  <si>
    <r>
      <rPr>
        <sz val="10"/>
        <rFont val="宋体"/>
        <charset val="134"/>
      </rPr>
      <t>全民健身模范县、德武文化保护专项经费</t>
    </r>
    <r>
      <rPr>
        <sz val="10"/>
        <rFont val="Times New Roman"/>
        <charset val="134"/>
      </rPr>
      <t>**</t>
    </r>
  </si>
  <si>
    <r>
      <rPr>
        <sz val="10"/>
        <rFont val="宋体"/>
        <charset val="134"/>
      </rPr>
      <t>舜皇岩景区服务中心补贴</t>
    </r>
    <r>
      <rPr>
        <sz val="10"/>
        <rFont val="Times New Roman"/>
        <charset val="134"/>
      </rPr>
      <t>**</t>
    </r>
    <r>
      <rPr>
        <sz val="10"/>
        <rFont val="宋体"/>
        <charset val="134"/>
      </rPr>
      <t>（差额）</t>
    </r>
  </si>
  <si>
    <r>
      <rPr>
        <sz val="10"/>
        <rFont val="宋体"/>
        <charset val="134"/>
      </rPr>
      <t>工资补助</t>
    </r>
    <r>
      <rPr>
        <sz val="10"/>
        <rFont val="Times New Roman"/>
        <charset val="134"/>
      </rPr>
      <t>47</t>
    </r>
    <r>
      <rPr>
        <sz val="10"/>
        <rFont val="宋体"/>
        <charset val="134"/>
      </rPr>
      <t>万元、租赁补贴</t>
    </r>
    <r>
      <rPr>
        <sz val="10"/>
        <rFont val="Times New Roman"/>
        <charset val="134"/>
      </rPr>
      <t>40</t>
    </r>
    <r>
      <rPr>
        <sz val="10"/>
        <rFont val="宋体"/>
        <charset val="134"/>
      </rPr>
      <t>万元（下国库）原列人员经费、农林水支出</t>
    </r>
  </si>
  <si>
    <r>
      <rPr>
        <sz val="10"/>
        <rFont val="Times New Roman"/>
        <charset val="134"/>
      </rPr>
      <t>2</t>
    </r>
    <r>
      <rPr>
        <sz val="10"/>
        <rFont val="黑体"/>
        <charset val="134"/>
      </rPr>
      <t>、文物</t>
    </r>
  </si>
  <si>
    <t>文物保护经费（东安县文化旅游广电体育局）</t>
  </si>
  <si>
    <r>
      <rPr>
        <sz val="10"/>
        <rFont val="Times New Roman"/>
        <charset val="134"/>
      </rPr>
      <t>3</t>
    </r>
    <r>
      <rPr>
        <sz val="10"/>
        <rFont val="黑体"/>
        <charset val="134"/>
      </rPr>
      <t>、体育（全民健身服务中心）</t>
    </r>
  </si>
  <si>
    <t>全民健身中心运行经费</t>
  </si>
  <si>
    <t>全民健身日活动经费</t>
  </si>
  <si>
    <t>老年体协经费</t>
  </si>
  <si>
    <r>
      <rPr>
        <sz val="10"/>
        <rFont val="Times New Roman"/>
        <charset val="134"/>
      </rPr>
      <t>4</t>
    </r>
    <r>
      <rPr>
        <sz val="10"/>
        <rFont val="黑体"/>
        <charset val="134"/>
      </rPr>
      <t>、新闻出版电影</t>
    </r>
  </si>
  <si>
    <r>
      <rPr>
        <sz val="10"/>
        <rFont val="Times New Roman"/>
        <charset val="134"/>
      </rPr>
      <t>1</t>
    </r>
    <r>
      <rPr>
        <sz val="10"/>
        <rFont val="宋体"/>
        <charset val="134"/>
      </rPr>
      <t>）东安县电影服务站</t>
    </r>
  </si>
  <si>
    <t>农村电影放映补助</t>
  </si>
  <si>
    <t>县级配套资金</t>
  </si>
  <si>
    <r>
      <rPr>
        <sz val="10"/>
        <rFont val="Times New Roman"/>
        <charset val="134"/>
      </rPr>
      <t>2</t>
    </r>
    <r>
      <rPr>
        <sz val="10"/>
        <rFont val="宋体"/>
        <charset val="134"/>
      </rPr>
      <t>）老电影放映员生活待遇</t>
    </r>
    <r>
      <rPr>
        <sz val="10"/>
        <rFont val="Times New Roman"/>
        <charset val="134"/>
      </rPr>
      <t>**</t>
    </r>
  </si>
  <si>
    <r>
      <rPr>
        <sz val="10"/>
        <rFont val="宋体"/>
        <charset val="134"/>
      </rPr>
      <t>（宣传部）保基本民生资金，放映员生活困难补助，省县</t>
    </r>
    <r>
      <rPr>
        <sz val="10"/>
        <rFont val="Times New Roman"/>
        <charset val="134"/>
      </rPr>
      <t>5:5</t>
    </r>
    <r>
      <rPr>
        <sz val="10"/>
        <rFont val="宋体"/>
        <charset val="134"/>
      </rPr>
      <t>分担，上级文件要求（</t>
    </r>
    <r>
      <rPr>
        <sz val="10"/>
        <rFont val="Times New Roman"/>
        <charset val="134"/>
      </rPr>
      <t>12</t>
    </r>
    <r>
      <rPr>
        <sz val="10"/>
        <rFont val="宋体"/>
        <charset val="134"/>
      </rPr>
      <t>年以上</t>
    </r>
    <r>
      <rPr>
        <sz val="10"/>
        <rFont val="Times New Roman"/>
        <charset val="134"/>
      </rPr>
      <t>60</t>
    </r>
    <r>
      <rPr>
        <sz val="10"/>
        <rFont val="宋体"/>
        <charset val="134"/>
      </rPr>
      <t>人</t>
    </r>
    <r>
      <rPr>
        <sz val="10"/>
        <rFont val="Times New Roman"/>
        <charset val="134"/>
      </rPr>
      <t>*180</t>
    </r>
    <r>
      <rPr>
        <sz val="10"/>
        <rFont val="宋体"/>
        <charset val="134"/>
      </rPr>
      <t>元</t>
    </r>
    <r>
      <rPr>
        <sz val="10"/>
        <rFont val="Times New Roman"/>
        <charset val="134"/>
      </rPr>
      <t>/</t>
    </r>
    <r>
      <rPr>
        <sz val="10"/>
        <rFont val="宋体"/>
        <charset val="134"/>
      </rPr>
      <t>人）</t>
    </r>
    <r>
      <rPr>
        <sz val="10"/>
        <rFont val="Times New Roman"/>
        <charset val="134"/>
      </rPr>
      <t>*12=12.96</t>
    </r>
    <r>
      <rPr>
        <sz val="10"/>
        <rFont val="宋体"/>
        <charset val="134"/>
      </rPr>
      <t>万元</t>
    </r>
  </si>
  <si>
    <r>
      <rPr>
        <sz val="10"/>
        <rFont val="Times New Roman"/>
        <charset val="134"/>
      </rPr>
      <t>3</t>
    </r>
    <r>
      <rPr>
        <sz val="10"/>
        <rFont val="宋体"/>
        <charset val="134"/>
      </rPr>
      <t>）东安县融媒体中心</t>
    </r>
  </si>
  <si>
    <t>新闻采访工作经费</t>
  </si>
  <si>
    <t>新闻采访用车、采访设备维护及省市记者接待等经费</t>
  </si>
  <si>
    <t>新闻外宣工作经费</t>
  </si>
  <si>
    <r>
      <rPr>
        <sz val="10"/>
        <rFont val="宋体"/>
        <charset val="134"/>
      </rPr>
      <t>融媒体中心新闻</t>
    </r>
    <r>
      <rPr>
        <sz val="10"/>
        <rFont val="Times New Roman"/>
        <charset val="134"/>
      </rPr>
      <t>APP</t>
    </r>
    <r>
      <rPr>
        <sz val="10"/>
        <rFont val="宋体"/>
        <charset val="134"/>
      </rPr>
      <t>软件运维费用</t>
    </r>
  </si>
  <si>
    <r>
      <rPr>
        <sz val="10"/>
        <rFont val="宋体"/>
        <charset val="134"/>
      </rPr>
      <t>《新湖南云县级融媒体中心软件平台运维合作协议》、《新湖南云</t>
    </r>
    <r>
      <rPr>
        <sz val="10"/>
        <rFont val="Times New Roman"/>
        <charset val="134"/>
      </rPr>
      <t>“</t>
    </r>
    <r>
      <rPr>
        <sz val="10"/>
        <rFont val="宋体"/>
        <charset val="134"/>
      </rPr>
      <t>一频一端</t>
    </r>
    <r>
      <rPr>
        <sz val="10"/>
        <rFont val="Times New Roman"/>
        <charset val="134"/>
      </rPr>
      <t>”</t>
    </r>
    <r>
      <rPr>
        <sz val="10"/>
        <rFont val="宋体"/>
        <charset val="134"/>
      </rPr>
      <t>运维合作协议》：新湖南软件运维费</t>
    </r>
    <r>
      <rPr>
        <sz val="10"/>
        <rFont val="Times New Roman"/>
        <charset val="134"/>
      </rPr>
      <t>30</t>
    </r>
    <r>
      <rPr>
        <sz val="10"/>
        <rFont val="宋体"/>
        <charset val="134"/>
      </rPr>
      <t>万元、新东安</t>
    </r>
    <r>
      <rPr>
        <sz val="10"/>
        <rFont val="Times New Roman"/>
        <charset val="134"/>
      </rPr>
      <t>APP</t>
    </r>
    <r>
      <rPr>
        <sz val="10"/>
        <rFont val="宋体"/>
        <charset val="134"/>
      </rPr>
      <t>运维费</t>
    </r>
    <r>
      <rPr>
        <sz val="10"/>
        <rFont val="Times New Roman"/>
        <charset val="134"/>
      </rPr>
      <t>21</t>
    </r>
    <r>
      <rPr>
        <sz val="10"/>
        <rFont val="宋体"/>
        <charset val="134"/>
      </rPr>
      <t>万元</t>
    </r>
  </si>
  <si>
    <r>
      <rPr>
        <sz val="10"/>
        <rFont val="Times New Roman"/>
        <charset val="134"/>
      </rPr>
      <t>5</t>
    </r>
    <r>
      <rPr>
        <sz val="10"/>
        <rFont val="黑体"/>
        <charset val="134"/>
      </rPr>
      <t>、广播电视（东安县融媒体中心）</t>
    </r>
  </si>
  <si>
    <r>
      <rPr>
        <sz val="10"/>
        <rFont val="宋体"/>
        <charset val="134"/>
      </rPr>
      <t>农村</t>
    </r>
    <r>
      <rPr>
        <sz val="10"/>
        <rFont val="Times New Roman"/>
        <charset val="134"/>
      </rPr>
      <t>“</t>
    </r>
    <r>
      <rPr>
        <sz val="10"/>
        <rFont val="宋体"/>
        <charset val="134"/>
      </rPr>
      <t>村村响</t>
    </r>
    <r>
      <rPr>
        <sz val="10"/>
        <rFont val="Times New Roman"/>
        <charset val="134"/>
      </rPr>
      <t>”</t>
    </r>
    <r>
      <rPr>
        <sz val="10"/>
        <rFont val="宋体"/>
        <charset val="134"/>
      </rPr>
      <t>维护费</t>
    </r>
  </si>
  <si>
    <t>山洪灾害预警系统维护</t>
  </si>
  <si>
    <t>特殊群体有线电视优惠费用</t>
  </si>
  <si>
    <t>整治虚假违法广告经费</t>
  </si>
  <si>
    <t>非税收入安排的支出（东安县融媒体中心）</t>
  </si>
  <si>
    <r>
      <rPr>
        <sz val="10"/>
        <rFont val="宋体"/>
        <charset val="134"/>
      </rPr>
      <t>非税收入成本支出，按收入进度拨付，预计收入</t>
    </r>
    <r>
      <rPr>
        <sz val="10"/>
        <rFont val="Times New Roman"/>
        <charset val="134"/>
      </rPr>
      <t>160</t>
    </r>
    <r>
      <rPr>
        <sz val="10"/>
        <rFont val="宋体"/>
        <charset val="134"/>
      </rPr>
      <t>万元</t>
    </r>
  </si>
  <si>
    <r>
      <rPr>
        <sz val="10"/>
        <rFont val="Times New Roman"/>
        <charset val="134"/>
      </rPr>
      <t>1</t>
    </r>
    <r>
      <rPr>
        <sz val="10"/>
        <rFont val="黑体"/>
        <charset val="134"/>
      </rPr>
      <t>、人力资源和社会保障管理事务</t>
    </r>
  </si>
  <si>
    <r>
      <rPr>
        <sz val="10"/>
        <rFont val="Times New Roman"/>
        <charset val="134"/>
      </rPr>
      <t>1</t>
    </r>
    <r>
      <rPr>
        <sz val="10"/>
        <rFont val="宋体"/>
        <charset val="134"/>
      </rPr>
      <t>）东安县人力资源和社会保障局</t>
    </r>
  </si>
  <si>
    <t>人才交流中心档案管理工作经费</t>
  </si>
  <si>
    <r>
      <rPr>
        <sz val="10"/>
        <rFont val="宋体"/>
        <charset val="134"/>
      </rPr>
      <t>关于贯彻落实中共中央组织部</t>
    </r>
    <r>
      <rPr>
        <sz val="10"/>
        <rFont val="Times New Roman"/>
        <charset val="134"/>
      </rPr>
      <t xml:space="preserve"> </t>
    </r>
    <r>
      <rPr>
        <sz val="10"/>
        <rFont val="宋体"/>
        <charset val="134"/>
      </rPr>
      <t>人力资源社会保障部等五部门《流动人员人事档案管理服务规定》有关事项的通知（湘人社规</t>
    </r>
    <r>
      <rPr>
        <sz val="10"/>
        <rFont val="Times New Roman"/>
        <charset val="134"/>
      </rPr>
      <t>[2023]2</t>
    </r>
    <r>
      <rPr>
        <sz val="10"/>
        <rFont val="宋体"/>
        <charset val="134"/>
      </rPr>
      <t>号）</t>
    </r>
  </si>
  <si>
    <t>劳动监察工作经费</t>
  </si>
  <si>
    <t>《湖南省劳动保障监察条例》</t>
  </si>
  <si>
    <t>社保基金监管工作经费</t>
  </si>
  <si>
    <r>
      <rPr>
        <sz val="10"/>
        <rFont val="宋体"/>
        <charset val="134"/>
      </rPr>
      <t>中共湖南省委办公厅</t>
    </r>
    <r>
      <rPr>
        <sz val="10"/>
        <rFont val="Times New Roman"/>
        <charset val="134"/>
      </rPr>
      <t xml:space="preserve"> </t>
    </r>
    <r>
      <rPr>
        <sz val="10"/>
        <rFont val="宋体"/>
        <charset val="134"/>
      </rPr>
      <t>湖南省人民政府办公厅印发《关于切实加强社会保险基金监管工作的意见》的通知（湘办</t>
    </r>
    <r>
      <rPr>
        <sz val="10"/>
        <rFont val="Times New Roman"/>
        <charset val="134"/>
      </rPr>
      <t>[2021]28</t>
    </r>
    <r>
      <rPr>
        <sz val="10"/>
        <rFont val="宋体"/>
        <charset val="134"/>
      </rPr>
      <t>号）</t>
    </r>
  </si>
  <si>
    <t>社保基金监督举报奖励</t>
  </si>
  <si>
    <r>
      <rPr>
        <sz val="10"/>
        <rFont val="宋体"/>
        <charset val="134"/>
      </rPr>
      <t>湖南省人力资源和社会保障厅</t>
    </r>
    <r>
      <rPr>
        <sz val="10"/>
        <rFont val="Times New Roman"/>
        <charset val="134"/>
      </rPr>
      <t xml:space="preserve"> </t>
    </r>
    <r>
      <rPr>
        <sz val="10"/>
        <rFont val="宋体"/>
        <charset val="134"/>
      </rPr>
      <t>湖南省财政厅《关于印发湖南省社会保险基金监督举报奖励实施办法》的通知（湘人社规</t>
    </r>
    <r>
      <rPr>
        <sz val="10"/>
        <rFont val="Times New Roman"/>
        <charset val="134"/>
      </rPr>
      <t>[2023]3</t>
    </r>
    <r>
      <rPr>
        <sz val="10"/>
        <rFont val="宋体"/>
        <charset val="134"/>
      </rPr>
      <t>号）</t>
    </r>
  </si>
  <si>
    <t>劳动仲裁工作经费</t>
  </si>
  <si>
    <r>
      <rPr>
        <sz val="10"/>
        <rFont val="宋体"/>
        <charset val="134"/>
      </rPr>
      <t>关于印发《湖南省加强劳动人事争议处理效能建设实施方案》的通知（湘人社发</t>
    </r>
    <r>
      <rPr>
        <sz val="10"/>
        <rFont val="Times New Roman"/>
        <charset val="134"/>
      </rPr>
      <t>[2012]64</t>
    </r>
    <r>
      <rPr>
        <sz val="10"/>
        <rFont val="宋体"/>
        <charset val="134"/>
      </rPr>
      <t>号）</t>
    </r>
  </si>
  <si>
    <t>根治拖欠农民工工资工作经费</t>
  </si>
  <si>
    <t>原列一般公共服务支出</t>
  </si>
  <si>
    <t>人事福利费</t>
  </si>
  <si>
    <r>
      <rPr>
        <sz val="10"/>
        <rFont val="宋体"/>
        <charset val="134"/>
      </rPr>
      <t>劳动人事部、中华全国总工会《关于春节期间开展对退休职工进行慰问活动的通知》（劳人险</t>
    </r>
    <r>
      <rPr>
        <sz val="10"/>
        <rFont val="Times New Roman"/>
        <charset val="134"/>
      </rPr>
      <t>[1983]2</t>
    </r>
    <r>
      <rPr>
        <sz val="10"/>
        <rFont val="宋体"/>
        <charset val="134"/>
      </rPr>
      <t>号），原列一般公共服务支出</t>
    </r>
  </si>
  <si>
    <t>招聘事业单位人员培训经费</t>
  </si>
  <si>
    <r>
      <rPr>
        <sz val="10"/>
        <rFont val="Times New Roman"/>
        <charset val="134"/>
      </rPr>
      <t>2</t>
    </r>
    <r>
      <rPr>
        <sz val="10"/>
        <rFont val="宋体"/>
        <charset val="134"/>
      </rPr>
      <t>）东安县就业服务中心</t>
    </r>
  </si>
  <si>
    <t>失业保险信息系统维护及稽核经费</t>
  </si>
  <si>
    <r>
      <rPr>
        <sz val="10"/>
        <rFont val="Times New Roman"/>
        <charset val="134"/>
      </rPr>
      <t>3</t>
    </r>
    <r>
      <rPr>
        <sz val="10"/>
        <rFont val="宋体"/>
        <charset val="134"/>
      </rPr>
      <t>）东安县工伤保险服务中心</t>
    </r>
  </si>
  <si>
    <t>工伤保险信息系统维护及稽核经费</t>
  </si>
  <si>
    <r>
      <rPr>
        <sz val="10"/>
        <rFont val="Times New Roman"/>
        <charset val="134"/>
      </rPr>
      <t>4</t>
    </r>
    <r>
      <rPr>
        <sz val="10"/>
        <rFont val="宋体"/>
        <charset val="134"/>
      </rPr>
      <t>）东安县社会保险服务中心</t>
    </r>
  </si>
  <si>
    <t>社会保险服务中心业务专项经费</t>
  </si>
  <si>
    <r>
      <rPr>
        <sz val="10"/>
        <rFont val="宋体"/>
        <charset val="134"/>
      </rPr>
      <t>其中：养老保险信息系统维护费</t>
    </r>
    <r>
      <rPr>
        <sz val="10"/>
        <rFont val="Times New Roman"/>
        <charset val="134"/>
      </rPr>
      <t>24</t>
    </r>
    <r>
      <rPr>
        <sz val="10"/>
        <rFont val="宋体"/>
        <charset val="134"/>
      </rPr>
      <t>万元，养老保险稽核专项工作经费</t>
    </r>
    <r>
      <rPr>
        <sz val="10"/>
        <rFont val="Times New Roman"/>
        <charset val="134"/>
      </rPr>
      <t>24</t>
    </r>
    <r>
      <rPr>
        <sz val="10"/>
        <rFont val="宋体"/>
        <charset val="134"/>
      </rPr>
      <t>万元，城乡居民社会养老保险政策宣传、信息保存、稽核认证工作经费</t>
    </r>
    <r>
      <rPr>
        <sz val="10"/>
        <rFont val="Times New Roman"/>
        <charset val="134"/>
      </rPr>
      <t>32</t>
    </r>
    <r>
      <rPr>
        <sz val="10"/>
        <rFont val="宋体"/>
        <charset val="134"/>
      </rPr>
      <t>万元</t>
    </r>
  </si>
  <si>
    <r>
      <rPr>
        <sz val="10"/>
        <rFont val="Times New Roman"/>
        <charset val="134"/>
      </rPr>
      <t>5</t>
    </r>
    <r>
      <rPr>
        <sz val="10"/>
        <rFont val="宋体"/>
        <charset val="134"/>
      </rPr>
      <t>）引进人才发展专项资金</t>
    </r>
    <r>
      <rPr>
        <sz val="10"/>
        <rFont val="Times New Roman"/>
        <charset val="134"/>
      </rPr>
      <t>**</t>
    </r>
  </si>
  <si>
    <r>
      <rPr>
        <sz val="10"/>
        <rFont val="宋体"/>
        <charset val="134"/>
      </rPr>
      <t>原列一般公共服务支出，公务员工作</t>
    </r>
    <r>
      <rPr>
        <sz val="10"/>
        <rFont val="Times New Roman"/>
        <charset val="134"/>
      </rPr>
      <t>50</t>
    </r>
    <r>
      <rPr>
        <sz val="10"/>
        <rFont val="宋体"/>
        <charset val="134"/>
      </rPr>
      <t>万列至组织事务，其中：春节走访慰问优秀人才经费</t>
    </r>
    <r>
      <rPr>
        <sz val="10"/>
        <rFont val="Times New Roman"/>
        <charset val="134"/>
      </rPr>
      <t>120</t>
    </r>
    <r>
      <rPr>
        <sz val="10"/>
        <rFont val="宋体"/>
        <charset val="134"/>
      </rPr>
      <t>万元，各单位聘请及购买专业技术人员经费</t>
    </r>
    <r>
      <rPr>
        <sz val="10"/>
        <rFont val="Times New Roman"/>
        <charset val="134"/>
      </rPr>
      <t>200</t>
    </r>
    <r>
      <rPr>
        <sz val="10"/>
        <rFont val="宋体"/>
        <charset val="134"/>
      </rPr>
      <t>万元，引进专业人才购房补贴</t>
    </r>
    <r>
      <rPr>
        <sz val="10"/>
        <rFont val="Times New Roman"/>
        <charset val="134"/>
      </rPr>
      <t>200</t>
    </r>
    <r>
      <rPr>
        <sz val="10"/>
        <rFont val="宋体"/>
        <charset val="134"/>
      </rPr>
      <t>万元，事业单位及教师招聘工作经费</t>
    </r>
    <r>
      <rPr>
        <sz val="10"/>
        <rFont val="Times New Roman"/>
        <charset val="134"/>
      </rPr>
      <t>100</t>
    </r>
    <r>
      <rPr>
        <sz val="10"/>
        <rFont val="宋体"/>
        <charset val="134"/>
      </rPr>
      <t>万元，人才引进人员生活补贴</t>
    </r>
    <r>
      <rPr>
        <sz val="10"/>
        <rFont val="Times New Roman"/>
        <charset val="134"/>
      </rPr>
      <t>150</t>
    </r>
    <r>
      <rPr>
        <sz val="10"/>
        <rFont val="宋体"/>
        <charset val="134"/>
      </rPr>
      <t>万元，县政府审批。</t>
    </r>
  </si>
  <si>
    <r>
      <rPr>
        <sz val="10"/>
        <rFont val="Times New Roman"/>
        <charset val="134"/>
      </rPr>
      <t>2</t>
    </r>
    <r>
      <rPr>
        <sz val="10"/>
        <rFont val="黑体"/>
        <charset val="134"/>
      </rPr>
      <t>、民政管理事务</t>
    </r>
  </si>
  <si>
    <r>
      <rPr>
        <sz val="10"/>
        <rFont val="Times New Roman"/>
        <charset val="134"/>
      </rPr>
      <t>1</t>
    </r>
    <r>
      <rPr>
        <sz val="10"/>
        <rFont val="宋体"/>
        <charset val="134"/>
      </rPr>
      <t>）东安县民政局</t>
    </r>
  </si>
  <si>
    <t>民政事物工作经费</t>
  </si>
  <si>
    <t>低保工作经费（困难群众救助）</t>
  </si>
  <si>
    <t>原列困难群众救助事项</t>
  </si>
  <si>
    <t>三孤、统战</t>
  </si>
  <si>
    <t>民政统战对象生活补助、文革三孤生活补助</t>
  </si>
  <si>
    <r>
      <rPr>
        <sz val="10"/>
        <rFont val="Times New Roman"/>
        <charset val="134"/>
      </rPr>
      <t>2</t>
    </r>
    <r>
      <rPr>
        <sz val="10"/>
        <rFont val="宋体"/>
        <charset val="134"/>
      </rPr>
      <t>）敬老院及五保之家</t>
    </r>
    <r>
      <rPr>
        <sz val="10"/>
        <rFont val="Times New Roman"/>
        <charset val="134"/>
      </rPr>
      <t>**</t>
    </r>
  </si>
  <si>
    <r>
      <rPr>
        <sz val="10"/>
        <rFont val="宋体"/>
        <charset val="134"/>
      </rPr>
      <t>下民政局，根据湘民发</t>
    </r>
    <r>
      <rPr>
        <sz val="10"/>
        <rFont val="Times New Roman"/>
        <charset val="134"/>
      </rPr>
      <t>[2022]14</t>
    </r>
    <r>
      <rPr>
        <sz val="10"/>
        <rFont val="宋体"/>
        <charset val="134"/>
      </rPr>
      <t>号、永民发</t>
    </r>
    <r>
      <rPr>
        <sz val="10"/>
        <rFont val="Times New Roman"/>
        <charset val="134"/>
      </rPr>
      <t>(2020)25</t>
    </r>
    <r>
      <rPr>
        <sz val="10"/>
        <rFont val="宋体"/>
        <charset val="134"/>
      </rPr>
      <t>号文件规定：供养机构日常运行经费按入住对象人数每年人均不低于</t>
    </r>
    <r>
      <rPr>
        <sz val="10"/>
        <rFont val="Times New Roman"/>
        <charset val="134"/>
      </rPr>
      <t>3000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年标准予以保障，按入住</t>
    </r>
    <r>
      <rPr>
        <sz val="10"/>
        <rFont val="Times New Roman"/>
        <charset val="134"/>
      </rPr>
      <t>330</t>
    </r>
    <r>
      <rPr>
        <sz val="10"/>
        <rFont val="宋体"/>
        <charset val="134"/>
      </rPr>
      <t>人</t>
    </r>
    <r>
      <rPr>
        <sz val="10"/>
        <rFont val="Times New Roman"/>
        <charset val="134"/>
      </rPr>
      <t>*3000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=99</t>
    </r>
    <r>
      <rPr>
        <sz val="10"/>
        <rFont val="宋体"/>
        <charset val="134"/>
      </rPr>
      <t>万元，供养机构工作人员人头经费按每人每年不低于</t>
    </r>
    <r>
      <rPr>
        <sz val="10"/>
        <rFont val="Times New Roman"/>
        <charset val="134"/>
      </rPr>
      <t>4</t>
    </r>
    <r>
      <rPr>
        <sz val="10"/>
        <rFont val="宋体"/>
        <charset val="134"/>
      </rPr>
      <t>万元标准予以保障，按</t>
    </r>
    <r>
      <rPr>
        <sz val="10"/>
        <rFont val="Times New Roman"/>
        <charset val="134"/>
      </rPr>
      <t>18</t>
    </r>
    <r>
      <rPr>
        <sz val="10"/>
        <rFont val="宋体"/>
        <charset val="134"/>
      </rPr>
      <t>所供养机构每个机构</t>
    </r>
    <r>
      <rPr>
        <sz val="10"/>
        <rFont val="Times New Roman"/>
        <charset val="134"/>
      </rPr>
      <t>3</t>
    </r>
    <r>
      <rPr>
        <sz val="10"/>
        <rFont val="宋体"/>
        <charset val="134"/>
      </rPr>
      <t>个人预算安排，需</t>
    </r>
    <r>
      <rPr>
        <sz val="10"/>
        <rFont val="Times New Roman"/>
        <charset val="134"/>
      </rPr>
      <t>216</t>
    </r>
    <r>
      <rPr>
        <sz val="10"/>
        <rFont val="宋体"/>
        <charset val="134"/>
      </rPr>
      <t>万元，据实结算。</t>
    </r>
  </si>
  <si>
    <r>
      <rPr>
        <sz val="10"/>
        <rFont val="Times New Roman"/>
        <charset val="134"/>
      </rPr>
      <t>3</t>
    </r>
    <r>
      <rPr>
        <sz val="10"/>
        <rFont val="黑体"/>
        <charset val="134"/>
      </rPr>
      <t>、行政事业单位养老支出</t>
    </r>
  </si>
  <si>
    <r>
      <rPr>
        <sz val="10"/>
        <rFont val="宋体"/>
        <charset val="134"/>
      </rPr>
      <t>对机关事业单位基本养老保险基金的补助</t>
    </r>
    <r>
      <rPr>
        <sz val="10"/>
        <rFont val="Times New Roman"/>
        <charset val="134"/>
      </rPr>
      <t>**</t>
    </r>
  </si>
  <si>
    <r>
      <rPr>
        <sz val="10"/>
        <rFont val="宋体"/>
        <charset val="134"/>
      </rPr>
      <t>全年城镇干部职工退休人员</t>
    </r>
    <r>
      <rPr>
        <sz val="10"/>
        <rFont val="Times New Roman"/>
        <charset val="134"/>
      </rPr>
      <t>7116</t>
    </r>
    <r>
      <rPr>
        <sz val="10"/>
        <rFont val="宋体"/>
        <charset val="134"/>
      </rPr>
      <t>人，基本养老保险金支出</t>
    </r>
    <r>
      <rPr>
        <sz val="10"/>
        <rFont val="Times New Roman"/>
        <charset val="134"/>
      </rPr>
      <t>39663.6</t>
    </r>
    <r>
      <rPr>
        <sz val="10"/>
        <rFont val="宋体"/>
        <charset val="134"/>
      </rPr>
      <t>万元，预算人员经费中安排单位缴费收入</t>
    </r>
    <r>
      <rPr>
        <sz val="10"/>
        <rFont val="Times New Roman"/>
        <charset val="134"/>
      </rPr>
      <t>13126</t>
    </r>
    <r>
      <rPr>
        <sz val="10"/>
        <rFont val="宋体"/>
        <charset val="134"/>
      </rPr>
      <t>万元，另个人缴费收入</t>
    </r>
    <r>
      <rPr>
        <sz val="10"/>
        <rFont val="Times New Roman"/>
        <charset val="134"/>
      </rPr>
      <t>6563</t>
    </r>
    <r>
      <rPr>
        <sz val="10"/>
        <rFont val="宋体"/>
        <charset val="134"/>
      </rPr>
      <t>万元，预计县级财政配套</t>
    </r>
    <r>
      <rPr>
        <sz val="10"/>
        <rFont val="Times New Roman"/>
        <charset val="134"/>
      </rPr>
      <t>19974.6</t>
    </r>
    <r>
      <rPr>
        <sz val="10"/>
        <rFont val="宋体"/>
        <charset val="134"/>
      </rPr>
      <t>万元。</t>
    </r>
  </si>
  <si>
    <r>
      <rPr>
        <sz val="10"/>
        <rFont val="宋体"/>
        <charset val="134"/>
      </rPr>
      <t>机关事业单位职业年金虚账纪实</t>
    </r>
    <r>
      <rPr>
        <sz val="10"/>
        <rFont val="Times New Roman"/>
        <charset val="134"/>
      </rPr>
      <t>**</t>
    </r>
  </si>
  <si>
    <t>列入人员经费</t>
  </si>
  <si>
    <r>
      <rPr>
        <sz val="10"/>
        <rFont val="Times New Roman"/>
        <charset val="134"/>
      </rPr>
      <t>4</t>
    </r>
    <r>
      <rPr>
        <sz val="10"/>
        <rFont val="黑体"/>
        <charset val="134"/>
      </rPr>
      <t>、企业改革补助</t>
    </r>
  </si>
  <si>
    <r>
      <rPr>
        <sz val="10"/>
        <rFont val="宋体"/>
        <charset val="134"/>
      </rPr>
      <t>国企改革经费</t>
    </r>
    <r>
      <rPr>
        <sz val="10"/>
        <rFont val="Times New Roman"/>
        <charset val="134"/>
      </rPr>
      <t>**</t>
    </r>
  </si>
  <si>
    <r>
      <rPr>
        <sz val="10"/>
        <rFont val="宋体"/>
        <charset val="134"/>
      </rPr>
      <t>原列资源勘探，其中节能专项经费</t>
    </r>
    <r>
      <rPr>
        <sz val="10"/>
        <rFont val="Times New Roman"/>
        <charset val="134"/>
      </rPr>
      <t>4</t>
    </r>
    <r>
      <rPr>
        <sz val="10"/>
        <rFont val="宋体"/>
        <charset val="134"/>
      </rPr>
      <t>万元，新型工业化</t>
    </r>
    <r>
      <rPr>
        <sz val="10"/>
        <rFont val="Times New Roman"/>
        <charset val="134"/>
      </rPr>
      <t>8</t>
    </r>
    <r>
      <rPr>
        <sz val="10"/>
        <rFont val="宋体"/>
        <charset val="134"/>
      </rPr>
      <t>万元，含改制企业留守人员工资、养老医疗保险、遗留问题处理等（由县政府审批）在职人员减少养老医疗保险减少</t>
    </r>
  </si>
  <si>
    <r>
      <rPr>
        <sz val="10"/>
        <rFont val="宋体"/>
        <charset val="134"/>
      </rPr>
      <t>特困企业离休干部遗孀或配偶生活费</t>
    </r>
    <r>
      <rPr>
        <sz val="10"/>
        <rFont val="Times New Roman"/>
        <charset val="134"/>
      </rPr>
      <t>**</t>
    </r>
  </si>
  <si>
    <r>
      <rPr>
        <sz val="10"/>
        <rFont val="Times New Roman"/>
        <charset val="134"/>
      </rPr>
      <t>5</t>
    </r>
    <r>
      <rPr>
        <sz val="10"/>
        <rFont val="黑体"/>
        <charset val="134"/>
      </rPr>
      <t>、就业补助</t>
    </r>
  </si>
  <si>
    <r>
      <rPr>
        <sz val="10"/>
        <rFont val="宋体"/>
        <charset val="134"/>
      </rPr>
      <t>就业补助县级配套</t>
    </r>
    <r>
      <rPr>
        <sz val="10"/>
        <rFont val="Times New Roman"/>
        <charset val="134"/>
      </rPr>
      <t>**</t>
    </r>
  </si>
  <si>
    <r>
      <rPr>
        <sz val="10"/>
        <rFont val="宋体"/>
        <charset val="134"/>
      </rPr>
      <t>按省文件要求配套《湖南省就业专项资金管理办法》湘财社【</t>
    </r>
    <r>
      <rPr>
        <sz val="10"/>
        <rFont val="Times New Roman"/>
        <charset val="134"/>
      </rPr>
      <t>2018</t>
    </r>
    <r>
      <rPr>
        <sz val="10"/>
        <rFont val="宋体"/>
        <charset val="134"/>
      </rPr>
      <t>】</t>
    </r>
    <r>
      <rPr>
        <sz val="10"/>
        <rFont val="Times New Roman"/>
        <charset val="134"/>
      </rPr>
      <t>28</t>
    </r>
    <r>
      <rPr>
        <sz val="10"/>
        <rFont val="宋体"/>
        <charset val="134"/>
      </rPr>
      <t>号，（两年内未就业高校毕业生）按120人预计*1550元/月*12=223.2万元（三保）</t>
    </r>
  </si>
  <si>
    <r>
      <rPr>
        <sz val="10"/>
        <rFont val="Times New Roman"/>
        <charset val="134"/>
      </rPr>
      <t>6</t>
    </r>
    <r>
      <rPr>
        <sz val="10"/>
        <rFont val="黑体"/>
        <charset val="134"/>
      </rPr>
      <t>、抚恤</t>
    </r>
  </si>
  <si>
    <r>
      <rPr>
        <sz val="10"/>
        <rFont val="宋体"/>
        <charset val="134"/>
      </rPr>
      <t>国家公职人员及离退休人员死亡抚恤</t>
    </r>
    <r>
      <rPr>
        <sz val="10"/>
        <rFont val="Times New Roman"/>
        <charset val="134"/>
      </rPr>
      <t>**</t>
    </r>
  </si>
  <si>
    <r>
      <rPr>
        <sz val="10"/>
        <rFont val="Times New Roman"/>
        <charset val="134"/>
      </rPr>
      <t>2023</t>
    </r>
    <r>
      <rPr>
        <sz val="10"/>
        <rFont val="宋体"/>
        <charset val="134"/>
      </rPr>
      <t>年实际抚恤金支出</t>
    </r>
    <r>
      <rPr>
        <sz val="10"/>
        <rFont val="Times New Roman"/>
        <charset val="134"/>
      </rPr>
      <t>1300</t>
    </r>
    <r>
      <rPr>
        <sz val="10"/>
        <rFont val="宋体"/>
        <charset val="134"/>
      </rPr>
      <t>万元，含现役军人死亡抚恤金预算</t>
    </r>
    <r>
      <rPr>
        <sz val="10"/>
        <rFont val="Times New Roman"/>
        <charset val="134"/>
      </rPr>
      <t>100</t>
    </r>
    <r>
      <rPr>
        <sz val="10"/>
        <rFont val="宋体"/>
        <charset val="134"/>
      </rPr>
      <t>万元</t>
    </r>
  </si>
  <si>
    <r>
      <rPr>
        <sz val="10"/>
        <rFont val="宋体"/>
        <charset val="134"/>
      </rPr>
      <t>义务兵家庭优待金县级配套</t>
    </r>
    <r>
      <rPr>
        <sz val="10"/>
        <rFont val="Times New Roman"/>
        <charset val="134"/>
      </rPr>
      <t>**</t>
    </r>
  </si>
  <si>
    <r>
      <rPr>
        <sz val="10"/>
        <rFont val="宋体"/>
        <charset val="134"/>
      </rPr>
      <t>上级资金县级配套，从</t>
    </r>
    <r>
      <rPr>
        <sz val="10"/>
        <rFont val="Times New Roman"/>
        <charset val="134"/>
      </rPr>
      <t>2022</t>
    </r>
    <r>
      <rPr>
        <sz val="10"/>
        <rFont val="宋体"/>
        <charset val="134"/>
      </rPr>
      <t>年起中央负担城乡军人家庭优待金</t>
    </r>
    <r>
      <rPr>
        <sz val="10"/>
        <rFont val="Times New Roman"/>
        <charset val="134"/>
      </rPr>
      <t>1</t>
    </r>
    <r>
      <rPr>
        <sz val="10"/>
        <rFont val="宋体"/>
        <charset val="134"/>
      </rPr>
      <t>万元</t>
    </r>
    <r>
      <rPr>
        <sz val="10"/>
        <rFont val="Times New Roman"/>
        <charset val="134"/>
      </rPr>
      <t>/</t>
    </r>
    <r>
      <rPr>
        <sz val="10"/>
        <rFont val="宋体"/>
        <charset val="134"/>
      </rPr>
      <t>年，地方负担</t>
    </r>
    <r>
      <rPr>
        <sz val="10"/>
        <rFont val="Times New Roman"/>
        <charset val="134"/>
      </rPr>
      <t>3000</t>
    </r>
    <r>
      <rPr>
        <sz val="10"/>
        <rFont val="宋体"/>
        <charset val="134"/>
      </rPr>
      <t>元</t>
    </r>
    <r>
      <rPr>
        <sz val="10"/>
        <rFont val="Times New Roman"/>
        <charset val="134"/>
      </rPr>
      <t>/</t>
    </r>
    <r>
      <rPr>
        <sz val="10"/>
        <rFont val="宋体"/>
        <charset val="134"/>
      </rPr>
      <t>人，按</t>
    </r>
    <r>
      <rPr>
        <sz val="10"/>
        <rFont val="Times New Roman"/>
        <charset val="134"/>
      </rPr>
      <t>280</t>
    </r>
    <r>
      <rPr>
        <sz val="10"/>
        <rFont val="宋体"/>
        <charset val="134"/>
      </rPr>
      <t>人预计：</t>
    </r>
    <r>
      <rPr>
        <sz val="10"/>
        <rFont val="Times New Roman"/>
        <charset val="134"/>
      </rPr>
      <t>280</t>
    </r>
    <r>
      <rPr>
        <sz val="10"/>
        <rFont val="宋体"/>
        <charset val="134"/>
      </rPr>
      <t>人</t>
    </r>
    <r>
      <rPr>
        <sz val="10"/>
        <rFont val="Times New Roman"/>
        <charset val="134"/>
      </rPr>
      <t>*0.3</t>
    </r>
    <r>
      <rPr>
        <sz val="10"/>
        <rFont val="宋体"/>
        <charset val="134"/>
      </rPr>
      <t>万</t>
    </r>
    <r>
      <rPr>
        <sz val="10"/>
        <rFont val="Times New Roman"/>
        <charset val="134"/>
      </rPr>
      <t>=84</t>
    </r>
    <r>
      <rPr>
        <sz val="10"/>
        <rFont val="宋体"/>
        <charset val="134"/>
      </rPr>
      <t>万元，全年需求预计</t>
    </r>
    <r>
      <rPr>
        <sz val="10"/>
        <rFont val="Times New Roman"/>
        <charset val="134"/>
      </rPr>
      <t>364</t>
    </r>
    <r>
      <rPr>
        <sz val="10"/>
        <rFont val="宋体"/>
        <charset val="134"/>
      </rPr>
      <t>万元，上级</t>
    </r>
    <r>
      <rPr>
        <sz val="10"/>
        <rFont val="Times New Roman"/>
        <charset val="134"/>
      </rPr>
      <t>280</t>
    </r>
    <r>
      <rPr>
        <sz val="10"/>
        <rFont val="宋体"/>
        <charset val="134"/>
      </rPr>
      <t>万元，县级</t>
    </r>
    <r>
      <rPr>
        <sz val="10"/>
        <rFont val="Times New Roman"/>
        <charset val="134"/>
      </rPr>
      <t>84</t>
    </r>
    <r>
      <rPr>
        <sz val="10"/>
        <rFont val="宋体"/>
        <charset val="134"/>
      </rPr>
      <t>万元。由县政府按审批，按实结算</t>
    </r>
  </si>
  <si>
    <r>
      <rPr>
        <sz val="10"/>
        <rFont val="宋体"/>
        <charset val="134"/>
      </rPr>
      <t>优抚对象</t>
    </r>
    <r>
      <rPr>
        <sz val="10"/>
        <rFont val="Times New Roman"/>
        <charset val="134"/>
      </rPr>
      <t>“</t>
    </r>
    <r>
      <rPr>
        <sz val="10"/>
        <rFont val="宋体"/>
        <charset val="134"/>
      </rPr>
      <t>两类人员</t>
    </r>
    <r>
      <rPr>
        <sz val="10"/>
        <rFont val="Times New Roman"/>
        <charset val="134"/>
      </rPr>
      <t>”</t>
    </r>
    <r>
      <rPr>
        <sz val="10"/>
        <rFont val="宋体"/>
        <charset val="134"/>
      </rPr>
      <t>补助</t>
    </r>
    <r>
      <rPr>
        <sz val="10"/>
        <rFont val="Times New Roman"/>
        <charset val="134"/>
      </rPr>
      <t>**</t>
    </r>
  </si>
  <si>
    <r>
      <rPr>
        <sz val="10"/>
        <rFont val="宋体"/>
        <charset val="134"/>
      </rPr>
      <t>湘财社</t>
    </r>
    <r>
      <rPr>
        <sz val="10"/>
        <rFont val="Times New Roman"/>
        <charset val="134"/>
      </rPr>
      <t>[2022]26</t>
    </r>
    <r>
      <rPr>
        <sz val="10"/>
        <rFont val="宋体"/>
        <charset val="134"/>
      </rPr>
      <t>号中央</t>
    </r>
    <r>
      <rPr>
        <sz val="10"/>
        <rFont val="Times New Roman"/>
        <charset val="134"/>
      </rPr>
      <t>60%</t>
    </r>
    <r>
      <rPr>
        <sz val="10"/>
        <rFont val="宋体"/>
        <charset val="134"/>
      </rPr>
      <t>，地方负担部分我县负担</t>
    </r>
    <r>
      <rPr>
        <sz val="10"/>
        <rFont val="Times New Roman"/>
        <charset val="134"/>
      </rPr>
      <t>60%</t>
    </r>
    <r>
      <rPr>
        <sz val="10"/>
        <rFont val="宋体"/>
        <charset val="134"/>
      </rPr>
      <t>、省级负担</t>
    </r>
    <r>
      <rPr>
        <sz val="10"/>
        <rFont val="Times New Roman"/>
        <charset val="134"/>
      </rPr>
      <t>40%</t>
    </r>
    <r>
      <rPr>
        <sz val="10"/>
        <rFont val="宋体"/>
        <charset val="134"/>
      </rPr>
      <t>，带病回乡退伍军人</t>
    </r>
    <r>
      <rPr>
        <sz val="10"/>
        <rFont val="Times New Roman"/>
        <charset val="134"/>
      </rPr>
      <t>176</t>
    </r>
    <r>
      <rPr>
        <sz val="10"/>
        <rFont val="宋体"/>
        <charset val="134"/>
      </rPr>
      <t>人</t>
    </r>
    <r>
      <rPr>
        <sz val="10"/>
        <rFont val="Times New Roman"/>
        <charset val="134"/>
      </rPr>
      <t>*9000</t>
    </r>
    <r>
      <rPr>
        <sz val="10"/>
        <rFont val="宋体"/>
        <charset val="134"/>
      </rPr>
      <t>元</t>
    </r>
    <r>
      <rPr>
        <sz val="10"/>
        <rFont val="Times New Roman"/>
        <charset val="134"/>
      </rPr>
      <t>/</t>
    </r>
    <r>
      <rPr>
        <sz val="10"/>
        <rFont val="宋体"/>
        <charset val="134"/>
      </rPr>
      <t>年</t>
    </r>
    <r>
      <rPr>
        <sz val="10"/>
        <rFont val="Times New Roman"/>
        <charset val="134"/>
      </rPr>
      <t>=158.4</t>
    </r>
    <r>
      <rPr>
        <sz val="10"/>
        <rFont val="宋体"/>
        <charset val="134"/>
      </rPr>
      <t>万元、农村和城镇无工作单位参战参试人员</t>
    </r>
    <r>
      <rPr>
        <sz val="10"/>
        <rFont val="Times New Roman"/>
        <charset val="134"/>
      </rPr>
      <t>1563</t>
    </r>
    <r>
      <rPr>
        <sz val="10"/>
        <rFont val="宋体"/>
        <charset val="134"/>
      </rPr>
      <t>人</t>
    </r>
    <r>
      <rPr>
        <sz val="10"/>
        <rFont val="Times New Roman"/>
        <charset val="134"/>
      </rPr>
      <t>*9600</t>
    </r>
    <r>
      <rPr>
        <sz val="10"/>
        <rFont val="宋体"/>
        <charset val="134"/>
      </rPr>
      <t>元</t>
    </r>
    <r>
      <rPr>
        <sz val="10"/>
        <rFont val="Times New Roman"/>
        <charset val="134"/>
      </rPr>
      <t>/</t>
    </r>
    <r>
      <rPr>
        <sz val="10"/>
        <rFont val="宋体"/>
        <charset val="134"/>
      </rPr>
      <t>年</t>
    </r>
    <r>
      <rPr>
        <sz val="10"/>
        <rFont val="Times New Roman"/>
        <charset val="134"/>
      </rPr>
      <t>=1500</t>
    </r>
    <r>
      <rPr>
        <sz val="10"/>
        <rFont val="宋体"/>
        <charset val="134"/>
      </rPr>
      <t>万元，全年需求预计</t>
    </r>
    <r>
      <rPr>
        <sz val="10"/>
        <rFont val="Times New Roman"/>
        <charset val="134"/>
      </rPr>
      <t>1659</t>
    </r>
    <r>
      <rPr>
        <sz val="10"/>
        <rFont val="宋体"/>
        <charset val="134"/>
      </rPr>
      <t>万元</t>
    </r>
    <r>
      <rPr>
        <sz val="10"/>
        <rFont val="Times New Roman"/>
        <charset val="134"/>
      </rPr>
      <t>*0.4*0.6=398</t>
    </r>
    <r>
      <rPr>
        <sz val="10"/>
        <rFont val="宋体"/>
        <charset val="134"/>
      </rPr>
      <t>万元。（退役军人事务局据实结算）</t>
    </r>
  </si>
  <si>
    <r>
      <rPr>
        <sz val="10"/>
        <rFont val="宋体"/>
        <charset val="134"/>
      </rPr>
      <t>参战退役家庭生活困难人员生活补助</t>
    </r>
    <r>
      <rPr>
        <sz val="10"/>
        <rFont val="Times New Roman"/>
        <charset val="134"/>
      </rPr>
      <t>**</t>
    </r>
  </si>
  <si>
    <r>
      <rPr>
        <sz val="10"/>
        <rFont val="宋体"/>
        <charset val="134"/>
      </rPr>
      <t>按上级文规定安排，去年预算安排</t>
    </r>
    <r>
      <rPr>
        <sz val="10"/>
        <rFont val="Times New Roman"/>
        <charset val="134"/>
      </rPr>
      <t>3</t>
    </r>
    <r>
      <rPr>
        <sz val="10"/>
        <rFont val="宋体"/>
        <charset val="134"/>
      </rPr>
      <t>万元</t>
    </r>
  </si>
  <si>
    <r>
      <rPr>
        <sz val="10"/>
        <rFont val="宋体"/>
        <charset val="134"/>
      </rPr>
      <t>大学生参军入伍一次性鼓励金</t>
    </r>
    <r>
      <rPr>
        <sz val="10"/>
        <rFont val="Times New Roman"/>
        <charset val="134"/>
      </rPr>
      <t>**</t>
    </r>
  </si>
  <si>
    <r>
      <rPr>
        <sz val="10"/>
        <rFont val="宋体"/>
        <charset val="134"/>
      </rPr>
      <t>永政发（</t>
    </r>
    <r>
      <rPr>
        <sz val="10"/>
        <rFont val="Times New Roman"/>
        <charset val="134"/>
      </rPr>
      <t>2016</t>
    </r>
    <r>
      <rPr>
        <sz val="10"/>
        <rFont val="宋体"/>
        <charset val="134"/>
      </rPr>
      <t>）</t>
    </r>
    <r>
      <rPr>
        <sz val="10"/>
        <rFont val="Times New Roman"/>
        <charset val="134"/>
      </rPr>
      <t>20</t>
    </r>
    <r>
      <rPr>
        <sz val="10"/>
        <rFont val="宋体"/>
        <charset val="134"/>
      </rPr>
      <t>号文件规定：按照毕业士兵每人每年补贴</t>
    </r>
    <r>
      <rPr>
        <sz val="10"/>
        <rFont val="Times New Roman"/>
        <charset val="134"/>
      </rPr>
      <t>6000</t>
    </r>
    <r>
      <rPr>
        <sz val="10"/>
        <rFont val="宋体"/>
        <charset val="134"/>
      </rPr>
      <t>元</t>
    </r>
    <r>
      <rPr>
        <sz val="10"/>
        <rFont val="Times New Roman"/>
        <charset val="134"/>
      </rPr>
      <t>/</t>
    </r>
    <r>
      <rPr>
        <sz val="10"/>
        <rFont val="宋体"/>
        <charset val="134"/>
      </rPr>
      <t>人，在校生</t>
    </r>
    <r>
      <rPr>
        <sz val="10"/>
        <rFont val="Times New Roman"/>
        <charset val="134"/>
      </rPr>
      <t>4000</t>
    </r>
    <r>
      <rPr>
        <sz val="10"/>
        <rFont val="宋体"/>
        <charset val="134"/>
      </rPr>
      <t>元</t>
    </r>
    <r>
      <rPr>
        <sz val="10"/>
        <rFont val="Times New Roman"/>
        <charset val="134"/>
      </rPr>
      <t>/</t>
    </r>
    <r>
      <rPr>
        <sz val="10"/>
        <rFont val="宋体"/>
        <charset val="134"/>
      </rPr>
      <t>人，新生</t>
    </r>
    <r>
      <rPr>
        <sz val="10"/>
        <rFont val="Times New Roman"/>
        <charset val="134"/>
      </rPr>
      <t>2000</t>
    </r>
    <r>
      <rPr>
        <sz val="10"/>
        <rFont val="宋体"/>
        <charset val="134"/>
      </rPr>
      <t>元</t>
    </r>
    <r>
      <rPr>
        <sz val="10"/>
        <rFont val="Times New Roman"/>
        <charset val="134"/>
      </rPr>
      <t>/</t>
    </r>
    <r>
      <rPr>
        <sz val="10"/>
        <rFont val="宋体"/>
        <charset val="134"/>
      </rPr>
      <t>人的标准发放一次性鼓励金，预计</t>
    </r>
    <r>
      <rPr>
        <sz val="10"/>
        <rFont val="Times New Roman"/>
        <charset val="134"/>
      </rPr>
      <t>2024</t>
    </r>
    <r>
      <rPr>
        <sz val="10"/>
        <rFont val="宋体"/>
        <charset val="134"/>
      </rPr>
      <t>年毕业生</t>
    </r>
    <r>
      <rPr>
        <sz val="10"/>
        <rFont val="Times New Roman"/>
        <charset val="134"/>
      </rPr>
      <t>83*6000+25*4000+2*2000=60.2</t>
    </r>
    <r>
      <rPr>
        <sz val="10"/>
        <rFont val="宋体"/>
        <charset val="134"/>
      </rPr>
      <t>万元，预留进藏进疆一次性奖励金</t>
    </r>
    <r>
      <rPr>
        <sz val="10"/>
        <rFont val="Times New Roman"/>
        <charset val="134"/>
      </rPr>
      <t>10</t>
    </r>
    <r>
      <rPr>
        <sz val="10"/>
        <rFont val="宋体"/>
        <charset val="134"/>
      </rPr>
      <t>万元。据实结算</t>
    </r>
  </si>
  <si>
    <r>
      <rPr>
        <sz val="10"/>
        <rFont val="Times New Roman"/>
        <charset val="134"/>
      </rPr>
      <t>7</t>
    </r>
    <r>
      <rPr>
        <sz val="10"/>
        <rFont val="黑体"/>
        <charset val="134"/>
      </rPr>
      <t>、退役安置</t>
    </r>
  </si>
  <si>
    <r>
      <rPr>
        <sz val="10"/>
        <rFont val="宋体"/>
        <charset val="134"/>
      </rPr>
      <t>退役士兵自主择业一次经经济补偿县级配套</t>
    </r>
    <r>
      <rPr>
        <sz val="10"/>
        <rFont val="Times New Roman"/>
        <charset val="134"/>
      </rPr>
      <t>**</t>
    </r>
  </si>
  <si>
    <r>
      <rPr>
        <sz val="10"/>
        <rFont val="宋体"/>
        <charset val="134"/>
      </rPr>
      <t>湘财预【</t>
    </r>
    <r>
      <rPr>
        <sz val="10"/>
        <rFont val="Times New Roman"/>
        <charset val="134"/>
      </rPr>
      <t>2020</t>
    </r>
    <r>
      <rPr>
        <sz val="10"/>
        <rFont val="宋体"/>
        <charset val="134"/>
      </rPr>
      <t>】</t>
    </r>
    <r>
      <rPr>
        <sz val="10"/>
        <rFont val="Times New Roman"/>
        <charset val="134"/>
      </rPr>
      <t>237</t>
    </r>
    <r>
      <rPr>
        <sz val="10"/>
        <rFont val="宋体"/>
        <charset val="134"/>
      </rPr>
      <t>号，自主择业退役士兵每人每年补贴</t>
    </r>
    <r>
      <rPr>
        <sz val="10"/>
        <rFont val="Times New Roman"/>
        <charset val="134"/>
      </rPr>
      <t>4500</t>
    </r>
    <r>
      <rPr>
        <sz val="10"/>
        <rFont val="宋体"/>
        <charset val="134"/>
      </rPr>
      <t>元，按</t>
    </r>
    <r>
      <rPr>
        <sz val="10"/>
        <rFont val="Times New Roman"/>
        <charset val="134"/>
      </rPr>
      <t>288</t>
    </r>
    <r>
      <rPr>
        <sz val="10"/>
        <rFont val="宋体"/>
        <charset val="134"/>
      </rPr>
      <t>人</t>
    </r>
    <r>
      <rPr>
        <sz val="10"/>
        <rFont val="Times New Roman"/>
        <charset val="134"/>
      </rPr>
      <t>*4500=129.6</t>
    </r>
    <r>
      <rPr>
        <sz val="10"/>
        <rFont val="宋体"/>
        <charset val="134"/>
      </rPr>
      <t>万元，省县各分担</t>
    </r>
    <r>
      <rPr>
        <sz val="10"/>
        <rFont val="Times New Roman"/>
        <charset val="134"/>
      </rPr>
      <t>50%</t>
    </r>
    <r>
      <rPr>
        <sz val="10"/>
        <rFont val="宋体"/>
        <charset val="134"/>
      </rPr>
      <t>，本级安排</t>
    </r>
    <r>
      <rPr>
        <sz val="10"/>
        <rFont val="Times New Roman"/>
        <charset val="134"/>
      </rPr>
      <t>65</t>
    </r>
    <r>
      <rPr>
        <sz val="10"/>
        <rFont val="宋体"/>
        <charset val="134"/>
      </rPr>
      <t>万元，据实结算，</t>
    </r>
    <r>
      <rPr>
        <sz val="10"/>
        <rFont val="Times New Roman"/>
        <charset val="134"/>
      </rPr>
      <t>2023</t>
    </r>
    <r>
      <rPr>
        <sz val="10"/>
        <rFont val="宋体"/>
        <charset val="134"/>
      </rPr>
      <t>年收到上级资金</t>
    </r>
    <r>
      <rPr>
        <sz val="10"/>
        <rFont val="Times New Roman"/>
        <charset val="134"/>
      </rPr>
      <t>83.25</t>
    </r>
    <r>
      <rPr>
        <sz val="10"/>
        <rFont val="宋体"/>
        <charset val="134"/>
      </rPr>
      <t>万元。</t>
    </r>
  </si>
  <si>
    <r>
      <rPr>
        <sz val="10"/>
        <rFont val="Times New Roman"/>
        <charset val="134"/>
      </rPr>
      <t>8</t>
    </r>
    <r>
      <rPr>
        <sz val="10"/>
        <rFont val="黑体"/>
        <charset val="134"/>
      </rPr>
      <t>、社会福利</t>
    </r>
  </si>
  <si>
    <r>
      <rPr>
        <sz val="10"/>
        <rFont val="Times New Roman"/>
        <charset val="134"/>
      </rPr>
      <t>1</t>
    </r>
    <r>
      <rPr>
        <sz val="10"/>
        <rFont val="宋体"/>
        <charset val="134"/>
      </rPr>
      <t>）关心下一代协会</t>
    </r>
  </si>
  <si>
    <t>关心下一代协会经费</t>
  </si>
  <si>
    <t>关心下一代扶贫助学资金</t>
  </si>
  <si>
    <r>
      <rPr>
        <sz val="10"/>
        <rFont val="Times New Roman"/>
        <charset val="134"/>
      </rPr>
      <t>“</t>
    </r>
    <r>
      <rPr>
        <sz val="10"/>
        <rFont val="宋体"/>
        <charset val="134"/>
      </rPr>
      <t>五老</t>
    </r>
    <r>
      <rPr>
        <sz val="10"/>
        <rFont val="Times New Roman"/>
        <charset val="134"/>
      </rPr>
      <t>”</t>
    </r>
    <r>
      <rPr>
        <sz val="10"/>
        <rFont val="宋体"/>
        <charset val="134"/>
      </rPr>
      <t>讲师团下乡授课</t>
    </r>
  </si>
  <si>
    <r>
      <rPr>
        <sz val="10"/>
        <rFont val="宋体"/>
        <charset val="134"/>
      </rPr>
      <t>新增，《关于解决县关工委</t>
    </r>
    <r>
      <rPr>
        <sz val="10"/>
        <rFont val="Times New Roman"/>
        <charset val="134"/>
      </rPr>
      <t>“</t>
    </r>
    <r>
      <rPr>
        <sz val="10"/>
        <rFont val="宋体"/>
        <charset val="134"/>
      </rPr>
      <t>五老</t>
    </r>
    <r>
      <rPr>
        <sz val="10"/>
        <rFont val="Times New Roman"/>
        <charset val="134"/>
      </rPr>
      <t>”</t>
    </r>
    <r>
      <rPr>
        <sz val="10"/>
        <rFont val="宋体"/>
        <charset val="134"/>
      </rPr>
      <t>讲师团下乡授课经费的请示》领导批示</t>
    </r>
  </si>
  <si>
    <r>
      <rPr>
        <sz val="10"/>
        <rFont val="Times New Roman"/>
        <charset val="134"/>
      </rPr>
      <t>2</t>
    </r>
    <r>
      <rPr>
        <sz val="10"/>
        <rFont val="宋体"/>
        <charset val="134"/>
      </rPr>
      <t>）高龄补贴和百岁老人长寿金</t>
    </r>
    <r>
      <rPr>
        <sz val="10"/>
        <rFont val="Times New Roman"/>
        <charset val="134"/>
      </rPr>
      <t>**</t>
    </r>
  </si>
  <si>
    <t>高龄补贴和百岁老人长寿金</t>
  </si>
  <si>
    <r>
      <rPr>
        <sz val="10"/>
        <rFont val="宋体"/>
        <charset val="134"/>
      </rPr>
      <t>《永州市推进基本养老服务体系若干措施》（永政办发【</t>
    </r>
    <r>
      <rPr>
        <sz val="10"/>
        <rFont val="Times New Roman"/>
        <charset val="134"/>
      </rPr>
      <t>2023</t>
    </r>
    <r>
      <rPr>
        <sz val="10"/>
        <rFont val="宋体"/>
        <charset val="134"/>
      </rPr>
      <t>】</t>
    </r>
    <r>
      <rPr>
        <sz val="10"/>
        <rFont val="Times New Roman"/>
        <charset val="134"/>
      </rPr>
      <t>9</t>
    </r>
    <r>
      <rPr>
        <sz val="10"/>
        <rFont val="宋体"/>
        <charset val="134"/>
      </rPr>
      <t>号）、《东安县人民政府关于</t>
    </r>
    <r>
      <rPr>
        <sz val="10"/>
        <rFont val="Times New Roman"/>
        <charset val="134"/>
      </rPr>
      <t>&lt;</t>
    </r>
    <r>
      <rPr>
        <sz val="10"/>
        <rFont val="宋体"/>
        <charset val="134"/>
      </rPr>
      <t>东安县拓展高龄津贴发放及创新</t>
    </r>
    <r>
      <rPr>
        <sz val="10"/>
        <rFont val="Times New Roman"/>
        <charset val="134"/>
      </rPr>
      <t>“</t>
    </r>
    <r>
      <rPr>
        <sz val="10"/>
        <rFont val="宋体"/>
        <charset val="134"/>
      </rPr>
      <t>免申即享</t>
    </r>
    <r>
      <rPr>
        <sz val="10"/>
        <rFont val="Times New Roman"/>
        <charset val="134"/>
      </rPr>
      <t>”</t>
    </r>
    <r>
      <rPr>
        <sz val="10"/>
        <rFont val="宋体"/>
        <charset val="134"/>
      </rPr>
      <t>审批事项实施方案</t>
    </r>
    <r>
      <rPr>
        <sz val="10"/>
        <rFont val="Times New Roman"/>
        <charset val="134"/>
      </rPr>
      <t>&gt;</t>
    </r>
    <r>
      <rPr>
        <sz val="10"/>
        <rFont val="宋体"/>
        <charset val="134"/>
      </rPr>
      <t>的通知》（东政办发【</t>
    </r>
    <r>
      <rPr>
        <sz val="10"/>
        <rFont val="Times New Roman"/>
        <charset val="134"/>
      </rPr>
      <t>2023</t>
    </r>
    <r>
      <rPr>
        <sz val="10"/>
        <rFont val="宋体"/>
        <charset val="134"/>
      </rPr>
      <t>】</t>
    </r>
    <r>
      <rPr>
        <sz val="10"/>
        <rFont val="Times New Roman"/>
        <charset val="134"/>
      </rPr>
      <t>16</t>
    </r>
    <r>
      <rPr>
        <sz val="10"/>
        <rFont val="宋体"/>
        <charset val="134"/>
      </rPr>
      <t>号），新增执行</t>
    </r>
    <r>
      <rPr>
        <sz val="10"/>
        <rFont val="Times New Roman"/>
        <charset val="134"/>
      </rPr>
      <t>80-89</t>
    </r>
    <r>
      <rPr>
        <sz val="10"/>
        <rFont val="宋体"/>
        <charset val="134"/>
      </rPr>
      <t>岁人员补贴，按</t>
    </r>
    <r>
      <rPr>
        <sz val="10"/>
        <rFont val="Times New Roman"/>
        <charset val="134"/>
      </rPr>
      <t>80-89</t>
    </r>
    <r>
      <rPr>
        <sz val="10"/>
        <rFont val="宋体"/>
        <charset val="134"/>
      </rPr>
      <t>岁人数</t>
    </r>
    <r>
      <rPr>
        <sz val="10"/>
        <rFont val="Times New Roman"/>
        <charset val="134"/>
      </rPr>
      <t>13212</t>
    </r>
    <r>
      <rPr>
        <sz val="10"/>
        <rFont val="宋体"/>
        <charset val="134"/>
      </rPr>
      <t>人</t>
    </r>
    <r>
      <rPr>
        <sz val="10"/>
        <rFont val="Times New Roman"/>
        <charset val="134"/>
      </rPr>
      <t>*50</t>
    </r>
    <r>
      <rPr>
        <sz val="10"/>
        <rFont val="宋体"/>
        <charset val="134"/>
      </rPr>
      <t>元</t>
    </r>
    <r>
      <rPr>
        <sz val="10"/>
        <rFont val="Times New Roman"/>
        <charset val="134"/>
      </rPr>
      <t>/</t>
    </r>
    <r>
      <rPr>
        <sz val="10"/>
        <rFont val="宋体"/>
        <charset val="134"/>
      </rPr>
      <t>月</t>
    </r>
    <r>
      <rPr>
        <sz val="10"/>
        <rFont val="Times New Roman"/>
        <charset val="134"/>
      </rPr>
      <t>*12=792.72</t>
    </r>
    <r>
      <rPr>
        <sz val="10"/>
        <rFont val="宋体"/>
        <charset val="134"/>
      </rPr>
      <t>万元</t>
    </r>
    <r>
      <rPr>
        <sz val="10"/>
        <rFont val="Times New Roman"/>
        <charset val="134"/>
      </rPr>
      <t>+90-99</t>
    </r>
    <r>
      <rPr>
        <sz val="10"/>
        <rFont val="宋体"/>
        <charset val="134"/>
      </rPr>
      <t>岁</t>
    </r>
    <r>
      <rPr>
        <sz val="10"/>
        <rFont val="Times New Roman"/>
        <charset val="134"/>
      </rPr>
      <t>1567</t>
    </r>
    <r>
      <rPr>
        <sz val="10"/>
        <rFont val="宋体"/>
        <charset val="134"/>
      </rPr>
      <t>人</t>
    </r>
    <r>
      <rPr>
        <sz val="10"/>
        <rFont val="Times New Roman"/>
        <charset val="134"/>
      </rPr>
      <t>*100</t>
    </r>
    <r>
      <rPr>
        <sz val="10"/>
        <rFont val="宋体"/>
        <charset val="134"/>
      </rPr>
      <t>元</t>
    </r>
    <r>
      <rPr>
        <sz val="10"/>
        <rFont val="Times New Roman"/>
        <charset val="134"/>
      </rPr>
      <t>/</t>
    </r>
    <r>
      <rPr>
        <sz val="10"/>
        <rFont val="宋体"/>
        <charset val="134"/>
      </rPr>
      <t>月</t>
    </r>
    <r>
      <rPr>
        <sz val="10"/>
        <rFont val="Times New Roman"/>
        <charset val="134"/>
      </rPr>
      <t>*12=188.04</t>
    </r>
    <r>
      <rPr>
        <sz val="10"/>
        <rFont val="宋体"/>
        <charset val="134"/>
      </rPr>
      <t>万元</t>
    </r>
    <r>
      <rPr>
        <sz val="10"/>
        <rFont val="Times New Roman"/>
        <charset val="134"/>
      </rPr>
      <t>+100</t>
    </r>
    <r>
      <rPr>
        <sz val="10"/>
        <rFont val="宋体"/>
        <charset val="134"/>
      </rPr>
      <t>岁以上</t>
    </r>
    <r>
      <rPr>
        <sz val="10"/>
        <rFont val="Times New Roman"/>
        <charset val="134"/>
      </rPr>
      <t>30</t>
    </r>
    <r>
      <rPr>
        <sz val="10"/>
        <rFont val="宋体"/>
        <charset val="134"/>
      </rPr>
      <t>人</t>
    </r>
    <r>
      <rPr>
        <sz val="10"/>
        <rFont val="Times New Roman"/>
        <charset val="134"/>
      </rPr>
      <t>*600</t>
    </r>
    <r>
      <rPr>
        <sz val="10"/>
        <rFont val="宋体"/>
        <charset val="134"/>
      </rPr>
      <t>元</t>
    </r>
    <r>
      <rPr>
        <sz val="10"/>
        <rFont val="Times New Roman"/>
        <charset val="134"/>
      </rPr>
      <t>/</t>
    </r>
    <r>
      <rPr>
        <sz val="10"/>
        <rFont val="宋体"/>
        <charset val="134"/>
      </rPr>
      <t>月</t>
    </r>
    <r>
      <rPr>
        <sz val="10"/>
        <rFont val="Times New Roman"/>
        <charset val="134"/>
      </rPr>
      <t>*12=21.6</t>
    </r>
    <r>
      <rPr>
        <sz val="10"/>
        <rFont val="宋体"/>
        <charset val="134"/>
      </rPr>
      <t>万元，合计</t>
    </r>
    <r>
      <rPr>
        <sz val="10"/>
        <rFont val="Times New Roman"/>
        <charset val="134"/>
      </rPr>
      <t>1002.36</t>
    </r>
    <r>
      <rPr>
        <sz val="10"/>
        <rFont val="宋体"/>
        <charset val="134"/>
      </rPr>
      <t>万元。据实保障</t>
    </r>
  </si>
  <si>
    <r>
      <rPr>
        <sz val="10"/>
        <rFont val="Times New Roman"/>
        <charset val="134"/>
      </rPr>
      <t>3</t>
    </r>
    <r>
      <rPr>
        <sz val="10"/>
        <rFont val="宋体"/>
        <charset val="134"/>
      </rPr>
      <t>）东安县民政局</t>
    </r>
  </si>
  <si>
    <t>关爱老年人工作经费</t>
  </si>
  <si>
    <t>重阳节慰问、老年优待证、敬老助老等</t>
  </si>
  <si>
    <t>殡葬执法经费</t>
  </si>
  <si>
    <t>城乡困难群众基本殡葬服务费</t>
  </si>
  <si>
    <r>
      <rPr>
        <sz val="10"/>
        <rFont val="宋体"/>
        <charset val="134"/>
      </rPr>
      <t>湘民发【</t>
    </r>
    <r>
      <rPr>
        <sz val="10"/>
        <rFont val="Times New Roman"/>
        <charset val="134"/>
      </rPr>
      <t>2022</t>
    </r>
    <r>
      <rPr>
        <sz val="10"/>
        <rFont val="宋体"/>
        <charset val="134"/>
      </rPr>
      <t>】</t>
    </r>
    <r>
      <rPr>
        <sz val="10"/>
        <rFont val="Times New Roman"/>
        <charset val="134"/>
      </rPr>
      <t>58</t>
    </r>
    <r>
      <rPr>
        <sz val="10"/>
        <rFont val="宋体"/>
        <charset val="134"/>
      </rPr>
      <t>号文件，人员社保经费</t>
    </r>
    <r>
      <rPr>
        <sz val="10"/>
        <rFont val="Times New Roman"/>
        <charset val="134"/>
      </rPr>
      <t>12</t>
    </r>
    <r>
      <rPr>
        <sz val="10"/>
        <rFont val="宋体"/>
        <charset val="134"/>
      </rPr>
      <t>万元据实结算</t>
    </r>
  </si>
  <si>
    <r>
      <rPr>
        <sz val="10"/>
        <rFont val="Times New Roman"/>
        <charset val="134"/>
      </rPr>
      <t>4</t>
    </r>
    <r>
      <rPr>
        <sz val="10"/>
        <rFont val="宋体"/>
        <charset val="134"/>
      </rPr>
      <t>）都弄山公墓管理经费</t>
    </r>
  </si>
  <si>
    <r>
      <rPr>
        <sz val="10"/>
        <rFont val="宋体"/>
        <charset val="134"/>
      </rPr>
      <t>固定数额补助，安排至白牙市镇，原列城乡社区事务</t>
    </r>
    <r>
      <rPr>
        <sz val="10"/>
        <rFont val="Times New Roman"/>
        <charset val="134"/>
      </rPr>
      <t>212</t>
    </r>
  </si>
  <si>
    <r>
      <rPr>
        <sz val="10"/>
        <rFont val="Times New Roman"/>
        <charset val="134"/>
      </rPr>
      <t>9</t>
    </r>
    <r>
      <rPr>
        <sz val="10"/>
        <rFont val="黑体"/>
        <charset val="134"/>
      </rPr>
      <t>、残疾人事业</t>
    </r>
  </si>
  <si>
    <r>
      <rPr>
        <sz val="10"/>
        <rFont val="Times New Roman"/>
        <charset val="134"/>
      </rPr>
      <t>2023</t>
    </r>
    <r>
      <rPr>
        <sz val="10"/>
        <rFont val="宋体"/>
        <charset val="134"/>
      </rPr>
      <t>年残疾人保障金收入</t>
    </r>
    <r>
      <rPr>
        <sz val="10"/>
        <rFont val="Times New Roman"/>
        <charset val="134"/>
      </rPr>
      <t>341</t>
    </r>
    <r>
      <rPr>
        <sz val="10"/>
        <rFont val="宋体"/>
        <charset val="134"/>
      </rPr>
      <t>万元，根据《残疾人就业保障金征收使用管理办法》（财税【</t>
    </r>
    <r>
      <rPr>
        <sz val="10"/>
        <rFont val="Times New Roman"/>
        <charset val="134"/>
      </rPr>
      <t>2015</t>
    </r>
    <r>
      <rPr>
        <sz val="10"/>
        <rFont val="宋体"/>
        <charset val="134"/>
      </rPr>
      <t>】</t>
    </r>
    <r>
      <rPr>
        <sz val="10"/>
        <rFont val="Times New Roman"/>
        <charset val="134"/>
      </rPr>
      <t>72</t>
    </r>
    <r>
      <rPr>
        <sz val="10"/>
        <rFont val="宋体"/>
        <charset val="134"/>
      </rPr>
      <t>号）第二十一条“保障金纳入地方一般公共预算统筹安排，主要用于支持残疾人就业和保障残疾人生活。”除去上级配套的，其余事项由残疾人保证金列支，由残联自行决定用途，绩效评价股依规开展绩效评价。</t>
    </r>
  </si>
  <si>
    <r>
      <rPr>
        <sz val="10"/>
        <rFont val="Times New Roman"/>
        <charset val="134"/>
      </rPr>
      <t>1</t>
    </r>
    <r>
      <rPr>
        <sz val="10"/>
        <rFont val="宋体"/>
        <charset val="134"/>
      </rPr>
      <t>）东安县残疾人联合会</t>
    </r>
  </si>
  <si>
    <t>残疾人保障专项工作经费</t>
  </si>
  <si>
    <t>残疾人保障金安排支出，用于残疾人专项工作经费</t>
  </si>
  <si>
    <r>
      <rPr>
        <sz val="10"/>
        <rFont val="Times New Roman"/>
        <charset val="134"/>
      </rPr>
      <t>2</t>
    </r>
    <r>
      <rPr>
        <sz val="10"/>
        <rFont val="宋体"/>
        <charset val="134"/>
      </rPr>
      <t>）残疾人事业配套项目</t>
    </r>
  </si>
  <si>
    <r>
      <rPr>
        <sz val="10"/>
        <rFont val="Times New Roman"/>
        <charset val="134"/>
      </rPr>
      <t>0-6</t>
    </r>
    <r>
      <rPr>
        <sz val="10"/>
        <rFont val="宋体"/>
        <charset val="134"/>
      </rPr>
      <t>岁残疾儿童康复</t>
    </r>
    <r>
      <rPr>
        <sz val="10"/>
        <rFont val="Times New Roman"/>
        <charset val="134"/>
      </rPr>
      <t>**</t>
    </r>
  </si>
  <si>
    <r>
      <rPr>
        <sz val="10"/>
        <rFont val="宋体"/>
        <charset val="134"/>
      </rPr>
      <t>残疾人保障金安排支出，用于轮椅、助听器等器具购置、服务，残疾人困难补贴配套，残疾人抚养中心建设资金（国发</t>
    </r>
    <r>
      <rPr>
        <sz val="10"/>
        <rFont val="Times New Roman"/>
        <charset val="134"/>
      </rPr>
      <t>[2018]20</t>
    </r>
    <r>
      <rPr>
        <sz val="10"/>
        <rFont val="宋体"/>
        <charset val="134"/>
      </rPr>
      <t>号）、（湘残联字</t>
    </r>
    <r>
      <rPr>
        <sz val="10"/>
        <rFont val="Times New Roman"/>
        <charset val="134"/>
      </rPr>
      <t>[2018]32</t>
    </r>
    <r>
      <rPr>
        <sz val="10"/>
        <rFont val="宋体"/>
        <charset val="134"/>
      </rPr>
      <t>号）、（东政办发</t>
    </r>
    <r>
      <rPr>
        <sz val="10"/>
        <rFont val="Times New Roman"/>
        <charset val="134"/>
      </rPr>
      <t>[2019]6</t>
    </r>
    <r>
      <rPr>
        <sz val="10"/>
        <rFont val="宋体"/>
        <charset val="134"/>
      </rPr>
      <t>号）文件，</t>
    </r>
    <r>
      <rPr>
        <sz val="10"/>
        <rFont val="Times New Roman"/>
        <charset val="134"/>
      </rPr>
      <t>2024</t>
    </r>
    <r>
      <rPr>
        <sz val="10"/>
        <rFont val="宋体"/>
        <charset val="134"/>
      </rPr>
      <t>年</t>
    </r>
    <r>
      <rPr>
        <sz val="10"/>
        <rFont val="Times New Roman"/>
        <charset val="134"/>
      </rPr>
      <t>0-6</t>
    </r>
    <r>
      <rPr>
        <sz val="10"/>
        <rFont val="宋体"/>
        <charset val="134"/>
      </rPr>
      <t>周岁儿童康复申请人数</t>
    </r>
    <r>
      <rPr>
        <sz val="10"/>
        <rFont val="Times New Roman"/>
        <charset val="134"/>
      </rPr>
      <t>150</t>
    </r>
    <r>
      <rPr>
        <sz val="10"/>
        <rFont val="宋体"/>
        <charset val="134"/>
      </rPr>
      <t>人，金额</t>
    </r>
    <r>
      <rPr>
        <sz val="10"/>
        <rFont val="Times New Roman"/>
        <charset val="134"/>
      </rPr>
      <t>181.5</t>
    </r>
    <r>
      <rPr>
        <sz val="10"/>
        <rFont val="宋体"/>
        <charset val="134"/>
      </rPr>
      <t>万元，省级承担</t>
    </r>
    <r>
      <rPr>
        <sz val="10"/>
        <rFont val="Times New Roman"/>
        <charset val="134"/>
      </rPr>
      <t>121.5</t>
    </r>
    <r>
      <rPr>
        <sz val="10"/>
        <rFont val="宋体"/>
        <charset val="134"/>
      </rPr>
      <t>万元，县级配套</t>
    </r>
    <r>
      <rPr>
        <sz val="10"/>
        <rFont val="Times New Roman"/>
        <charset val="134"/>
      </rPr>
      <t>60</t>
    </r>
    <r>
      <rPr>
        <sz val="10"/>
        <rFont val="宋体"/>
        <charset val="134"/>
      </rPr>
      <t>万元。</t>
    </r>
  </si>
  <si>
    <r>
      <rPr>
        <sz val="10"/>
        <rFont val="宋体"/>
        <charset val="134"/>
      </rPr>
      <t>残疾人创业扶持</t>
    </r>
    <r>
      <rPr>
        <sz val="10"/>
        <rFont val="Times New Roman"/>
        <charset val="134"/>
      </rPr>
      <t>**</t>
    </r>
  </si>
  <si>
    <r>
      <rPr>
        <sz val="10"/>
        <rFont val="宋体"/>
        <charset val="134"/>
      </rPr>
      <t>残疾人保障金安排支出，湘残教就字</t>
    </r>
    <r>
      <rPr>
        <sz val="10"/>
        <rFont val="Times New Roman"/>
        <charset val="134"/>
      </rPr>
      <t>[2023]9</t>
    </r>
    <r>
      <rPr>
        <sz val="10"/>
        <rFont val="宋体"/>
        <charset val="134"/>
      </rPr>
      <t>号，依据</t>
    </r>
    <r>
      <rPr>
        <sz val="10"/>
        <rFont val="Times New Roman"/>
        <charset val="134"/>
      </rPr>
      <t>2023</t>
    </r>
    <r>
      <rPr>
        <sz val="10"/>
        <rFont val="宋体"/>
        <charset val="134"/>
      </rPr>
      <t>年的任务数为</t>
    </r>
    <r>
      <rPr>
        <sz val="10"/>
        <rFont val="Times New Roman"/>
        <charset val="134"/>
      </rPr>
      <t>27</t>
    </r>
    <r>
      <rPr>
        <sz val="10"/>
        <rFont val="宋体"/>
        <charset val="134"/>
      </rPr>
      <t>人，其中省级下达任务数</t>
    </r>
    <r>
      <rPr>
        <sz val="10"/>
        <rFont val="Times New Roman"/>
        <charset val="134"/>
      </rPr>
      <t>17</t>
    </r>
    <r>
      <rPr>
        <sz val="10"/>
        <rFont val="宋体"/>
        <charset val="134"/>
      </rPr>
      <t>人，单位自筹任务数</t>
    </r>
    <r>
      <rPr>
        <sz val="10"/>
        <rFont val="Times New Roman"/>
        <charset val="134"/>
      </rPr>
      <t>10</t>
    </r>
    <r>
      <rPr>
        <sz val="10"/>
        <rFont val="宋体"/>
        <charset val="134"/>
      </rPr>
      <t>人，</t>
    </r>
    <r>
      <rPr>
        <sz val="10"/>
        <rFont val="Times New Roman"/>
        <charset val="134"/>
      </rPr>
      <t>2024</t>
    </r>
    <r>
      <rPr>
        <sz val="10"/>
        <rFont val="宋体"/>
        <charset val="134"/>
      </rPr>
      <t>年任务数将继续保持在</t>
    </r>
    <r>
      <rPr>
        <sz val="10"/>
        <rFont val="Times New Roman"/>
        <charset val="134"/>
      </rPr>
      <t>27</t>
    </r>
    <r>
      <rPr>
        <sz val="10"/>
        <rFont val="宋体"/>
        <charset val="134"/>
      </rPr>
      <t>人。
测算：根据残疾人场租补贴、设务补贴、种苗及农资补贴，一般控制在</t>
    </r>
    <r>
      <rPr>
        <sz val="10"/>
        <rFont val="Times New Roman"/>
        <charset val="134"/>
      </rPr>
      <t>8000-12000</t>
    </r>
    <r>
      <rPr>
        <sz val="10"/>
        <rFont val="宋体"/>
        <charset val="134"/>
      </rPr>
      <t>元</t>
    </r>
    <r>
      <rPr>
        <sz val="10"/>
        <rFont val="Times New Roman"/>
        <charset val="134"/>
      </rPr>
      <t>/</t>
    </r>
    <r>
      <rPr>
        <sz val="10"/>
        <rFont val="宋体"/>
        <charset val="134"/>
      </rPr>
      <t>人不等。省级财政承担</t>
    </r>
    <r>
      <rPr>
        <sz val="10"/>
        <rFont val="Times New Roman"/>
        <charset val="134"/>
      </rPr>
      <t>10000</t>
    </r>
    <r>
      <rPr>
        <sz val="10"/>
        <rFont val="宋体"/>
        <charset val="134"/>
      </rPr>
      <t>元</t>
    </r>
    <r>
      <rPr>
        <sz val="10"/>
        <rFont val="Times New Roman"/>
        <charset val="134"/>
      </rPr>
      <t>/</t>
    </r>
    <r>
      <rPr>
        <sz val="10"/>
        <rFont val="宋体"/>
        <charset val="134"/>
      </rPr>
      <t>项目，县级自筹任务数配套</t>
    </r>
    <r>
      <rPr>
        <sz val="10"/>
        <rFont val="Times New Roman"/>
        <charset val="134"/>
      </rPr>
      <t>10000</t>
    </r>
    <r>
      <rPr>
        <sz val="10"/>
        <rFont val="宋体"/>
        <charset val="134"/>
      </rPr>
      <t>元</t>
    </r>
    <r>
      <rPr>
        <sz val="10"/>
        <rFont val="Times New Roman"/>
        <charset val="134"/>
      </rPr>
      <t>/</t>
    </r>
    <r>
      <rPr>
        <sz val="10"/>
        <rFont val="宋体"/>
        <charset val="134"/>
      </rPr>
      <t>项目。安排</t>
    </r>
    <r>
      <rPr>
        <sz val="10"/>
        <rFont val="Times New Roman"/>
        <charset val="134"/>
      </rPr>
      <t>=10</t>
    </r>
    <r>
      <rPr>
        <sz val="10"/>
        <rFont val="宋体"/>
        <charset val="134"/>
      </rPr>
      <t>个县级自筹任务</t>
    </r>
    <r>
      <rPr>
        <sz val="10"/>
        <rFont val="Times New Roman"/>
        <charset val="134"/>
      </rPr>
      <t>*1</t>
    </r>
    <r>
      <rPr>
        <sz val="10"/>
        <rFont val="宋体"/>
        <charset val="134"/>
      </rPr>
      <t>万元</t>
    </r>
    <r>
      <rPr>
        <sz val="10"/>
        <rFont val="Times New Roman"/>
        <charset val="134"/>
      </rPr>
      <t>=10</t>
    </r>
    <r>
      <rPr>
        <sz val="10"/>
        <rFont val="宋体"/>
        <charset val="134"/>
      </rPr>
      <t>万元</t>
    </r>
  </si>
  <si>
    <r>
      <rPr>
        <sz val="10"/>
        <rFont val="宋体"/>
        <charset val="134"/>
      </rPr>
      <t>残疾人职业技能培训</t>
    </r>
    <r>
      <rPr>
        <sz val="10"/>
        <rFont val="Times New Roman"/>
        <charset val="134"/>
      </rPr>
      <t>**</t>
    </r>
  </si>
  <si>
    <r>
      <rPr>
        <sz val="10"/>
        <rFont val="宋体"/>
        <charset val="134"/>
      </rPr>
      <t>湘残联字</t>
    </r>
    <r>
      <rPr>
        <sz val="10"/>
        <rFont val="Times New Roman"/>
        <charset val="134"/>
      </rPr>
      <t>[2018]25</t>
    </r>
    <r>
      <rPr>
        <sz val="10"/>
        <rFont val="宋体"/>
        <charset val="134"/>
      </rPr>
      <t>号、永残联字</t>
    </r>
    <r>
      <rPr>
        <sz val="10"/>
        <rFont val="Times New Roman"/>
        <charset val="134"/>
      </rPr>
      <t>[2023]9</t>
    </r>
    <r>
      <rPr>
        <sz val="10"/>
        <rFont val="宋体"/>
        <charset val="134"/>
      </rPr>
      <t>号，按</t>
    </r>
    <r>
      <rPr>
        <sz val="10"/>
        <rFont val="Times New Roman"/>
        <charset val="134"/>
      </rPr>
      <t>57</t>
    </r>
    <r>
      <rPr>
        <sz val="10"/>
        <rFont val="宋体"/>
        <charset val="134"/>
      </rPr>
      <t>人测算：县财政</t>
    </r>
    <r>
      <rPr>
        <sz val="10"/>
        <rFont val="Times New Roman"/>
        <charset val="134"/>
      </rPr>
      <t>2000</t>
    </r>
    <r>
      <rPr>
        <sz val="10"/>
        <rFont val="宋体"/>
        <charset val="134"/>
      </rPr>
      <t>元</t>
    </r>
    <r>
      <rPr>
        <sz val="10"/>
        <rFont val="Times New Roman"/>
        <charset val="134"/>
      </rPr>
      <t>/</t>
    </r>
    <r>
      <rPr>
        <sz val="10"/>
        <rFont val="宋体"/>
        <charset val="134"/>
      </rPr>
      <t>人</t>
    </r>
    <r>
      <rPr>
        <sz val="10"/>
        <rFont val="Times New Roman"/>
        <charset val="134"/>
      </rPr>
      <t>*57=11.4</t>
    </r>
    <r>
      <rPr>
        <sz val="10"/>
        <rFont val="宋体"/>
        <charset val="134"/>
      </rPr>
      <t>万元</t>
    </r>
  </si>
  <si>
    <r>
      <rPr>
        <sz val="10"/>
        <rFont val="宋体"/>
        <charset val="134"/>
      </rPr>
      <t>困难残疾人家庭无障碍改造</t>
    </r>
    <r>
      <rPr>
        <sz val="10"/>
        <rFont val="Times New Roman"/>
        <charset val="134"/>
      </rPr>
      <t>**</t>
    </r>
  </si>
  <si>
    <r>
      <rPr>
        <sz val="10"/>
        <rFont val="宋体"/>
        <charset val="134"/>
      </rPr>
      <t>残疾人保障金安排支出，湘残维字</t>
    </r>
    <r>
      <rPr>
        <sz val="10"/>
        <rFont val="Times New Roman"/>
        <charset val="134"/>
      </rPr>
      <t>[2023]1</t>
    </r>
    <r>
      <rPr>
        <sz val="10"/>
        <rFont val="宋体"/>
        <charset val="134"/>
      </rPr>
      <t>号、永残联字〔</t>
    </r>
    <r>
      <rPr>
        <sz val="10"/>
        <rFont val="Times New Roman"/>
        <charset val="134"/>
      </rPr>
      <t>2023</t>
    </r>
    <r>
      <rPr>
        <sz val="10"/>
        <rFont val="宋体"/>
        <charset val="134"/>
      </rPr>
      <t>〕</t>
    </r>
    <r>
      <rPr>
        <sz val="10"/>
        <rFont val="Times New Roman"/>
        <charset val="134"/>
      </rPr>
      <t>3</t>
    </r>
    <r>
      <rPr>
        <sz val="10"/>
        <rFont val="宋体"/>
        <charset val="134"/>
      </rPr>
      <t>号，户均</t>
    </r>
    <r>
      <rPr>
        <sz val="10"/>
        <rFont val="Times New Roman"/>
        <charset val="134"/>
      </rPr>
      <t>5000</t>
    </r>
    <r>
      <rPr>
        <sz val="10"/>
        <rFont val="宋体"/>
        <charset val="134"/>
      </rPr>
      <t>元测算，省级承担</t>
    </r>
    <r>
      <rPr>
        <sz val="10"/>
        <rFont val="Times New Roman"/>
        <charset val="134"/>
      </rPr>
      <t>3500</t>
    </r>
    <r>
      <rPr>
        <sz val="10"/>
        <rFont val="宋体"/>
        <charset val="134"/>
      </rPr>
      <t>元每户；统筹推进项目资金、入户筛查工作经费等由县级财政自行承担。按民生实事项目任务数</t>
    </r>
    <r>
      <rPr>
        <sz val="10"/>
        <rFont val="Times New Roman"/>
        <charset val="134"/>
      </rPr>
      <t>90</t>
    </r>
    <r>
      <rPr>
        <sz val="10"/>
        <rFont val="宋体"/>
        <charset val="134"/>
      </rPr>
      <t>户，统筹推进任务数</t>
    </r>
    <r>
      <rPr>
        <sz val="10"/>
        <rFont val="Times New Roman"/>
        <charset val="134"/>
      </rPr>
      <t>8</t>
    </r>
    <r>
      <rPr>
        <sz val="10"/>
        <rFont val="宋体"/>
        <charset val="134"/>
      </rPr>
      <t>户测算，县级</t>
    </r>
    <r>
      <rPr>
        <sz val="10"/>
        <rFont val="Times New Roman"/>
        <charset val="134"/>
      </rPr>
      <t>=90*1500+8*5000=17.5</t>
    </r>
    <r>
      <rPr>
        <sz val="10"/>
        <rFont val="宋体"/>
        <charset val="134"/>
      </rPr>
      <t>万元</t>
    </r>
  </si>
  <si>
    <r>
      <rPr>
        <sz val="10"/>
        <rFont val="宋体"/>
        <charset val="134"/>
      </rPr>
      <t>残疾人两项补贴</t>
    </r>
    <r>
      <rPr>
        <sz val="10"/>
        <rFont val="Times New Roman"/>
        <charset val="134"/>
      </rPr>
      <t>**</t>
    </r>
  </si>
  <si>
    <r>
      <rPr>
        <sz val="10"/>
        <rFont val="宋体"/>
        <charset val="134"/>
      </rPr>
      <t>困难残疾人生活补贴、重度残疾人生活和护理补贴配套，按</t>
    </r>
    <r>
      <rPr>
        <sz val="10"/>
        <rFont val="Times New Roman"/>
        <charset val="134"/>
      </rPr>
      <t>80/</t>
    </r>
    <r>
      <rPr>
        <sz val="10"/>
        <rFont val="宋体"/>
        <charset val="134"/>
      </rPr>
      <t>人</t>
    </r>
    <r>
      <rPr>
        <sz val="10"/>
        <rFont val="Times New Roman"/>
        <charset val="134"/>
      </rPr>
      <t>/</t>
    </r>
    <r>
      <rPr>
        <sz val="10"/>
        <rFont val="宋体"/>
        <charset val="134"/>
      </rPr>
      <t>月测算和</t>
    </r>
    <r>
      <rPr>
        <sz val="10"/>
        <rFont val="Times New Roman"/>
        <charset val="134"/>
      </rPr>
      <t>2024</t>
    </r>
    <r>
      <rPr>
        <sz val="10"/>
        <rFont val="宋体"/>
        <charset val="134"/>
      </rPr>
      <t>年提标</t>
    </r>
    <r>
      <rPr>
        <sz val="10"/>
        <rFont val="Times New Roman"/>
        <charset val="134"/>
      </rPr>
      <t>5</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月，</t>
    </r>
    <r>
      <rPr>
        <sz val="10"/>
        <rFont val="Times New Roman"/>
        <charset val="134"/>
      </rPr>
      <t>2023</t>
    </r>
    <r>
      <rPr>
        <sz val="10"/>
        <rFont val="宋体"/>
        <charset val="134"/>
      </rPr>
      <t>年（困难残疾人</t>
    </r>
    <r>
      <rPr>
        <sz val="10"/>
        <rFont val="Times New Roman"/>
        <charset val="134"/>
      </rPr>
      <t>3761</t>
    </r>
    <r>
      <rPr>
        <sz val="10"/>
        <rFont val="宋体"/>
        <charset val="134"/>
      </rPr>
      <t>人</t>
    </r>
    <r>
      <rPr>
        <sz val="10"/>
        <rFont val="Times New Roman"/>
        <charset val="134"/>
      </rPr>
      <t>+</t>
    </r>
    <r>
      <rPr>
        <sz val="10"/>
        <rFont val="宋体"/>
        <charset val="134"/>
      </rPr>
      <t>重度残疾人</t>
    </r>
    <r>
      <rPr>
        <sz val="10"/>
        <rFont val="Times New Roman"/>
        <charset val="134"/>
      </rPr>
      <t>9078</t>
    </r>
    <r>
      <rPr>
        <sz val="10"/>
        <rFont val="宋体"/>
        <charset val="134"/>
      </rPr>
      <t>）</t>
    </r>
    <r>
      <rPr>
        <sz val="10"/>
        <rFont val="Times New Roman"/>
        <charset val="134"/>
      </rPr>
      <t>*85*12=1309.57</t>
    </r>
    <r>
      <rPr>
        <sz val="10"/>
        <rFont val="宋体"/>
        <charset val="134"/>
      </rPr>
      <t>万元，参照公共服务领域省县</t>
    </r>
    <r>
      <rPr>
        <sz val="10"/>
        <rFont val="Times New Roman"/>
        <charset val="134"/>
      </rPr>
      <t>7:3</t>
    </r>
    <r>
      <rPr>
        <sz val="10"/>
        <rFont val="宋体"/>
        <charset val="134"/>
      </rPr>
      <t>分担比例，预计上级县</t>
    </r>
    <r>
      <rPr>
        <sz val="10"/>
        <rFont val="Times New Roman"/>
        <charset val="134"/>
      </rPr>
      <t>916.699</t>
    </r>
    <r>
      <rPr>
        <sz val="10"/>
        <rFont val="宋体"/>
        <charset val="134"/>
      </rPr>
      <t>万元，本级需求</t>
    </r>
    <r>
      <rPr>
        <sz val="10"/>
        <rFont val="Times New Roman"/>
        <charset val="134"/>
      </rPr>
      <t>392.871</t>
    </r>
    <r>
      <rPr>
        <sz val="10"/>
        <rFont val="宋体"/>
        <charset val="134"/>
      </rPr>
      <t>万元。</t>
    </r>
  </si>
  <si>
    <r>
      <rPr>
        <sz val="10"/>
        <rFont val="宋体"/>
        <charset val="134"/>
      </rPr>
      <t>其他残疾人事业</t>
    </r>
    <r>
      <rPr>
        <sz val="10"/>
        <rFont val="Times New Roman"/>
        <charset val="134"/>
      </rPr>
      <t>**</t>
    </r>
  </si>
  <si>
    <t>残疾人保障金安排支出，主要用于残疾人政策宣传、残疾人意外保险、残疾人春节走访、残疾人基本状况调查、乡村振兴等工作支出</t>
  </si>
  <si>
    <r>
      <rPr>
        <sz val="10"/>
        <rFont val="Times New Roman"/>
        <charset val="134"/>
      </rPr>
      <t>3</t>
    </r>
    <r>
      <rPr>
        <sz val="10"/>
        <rFont val="宋体"/>
        <charset val="134"/>
      </rPr>
      <t>）残疾人乘车</t>
    </r>
  </si>
  <si>
    <r>
      <rPr>
        <sz val="10"/>
        <rFont val="宋体"/>
        <charset val="134"/>
      </rPr>
      <t>东府阅【</t>
    </r>
    <r>
      <rPr>
        <sz val="10"/>
        <rFont val="Times New Roman"/>
        <charset val="134"/>
      </rPr>
      <t>2021</t>
    </r>
    <r>
      <rPr>
        <sz val="10"/>
        <rFont val="宋体"/>
        <charset val="134"/>
      </rPr>
      <t>】</t>
    </r>
    <r>
      <rPr>
        <sz val="10"/>
        <rFont val="Times New Roman"/>
        <charset val="134"/>
      </rPr>
      <t>4</t>
    </r>
    <r>
      <rPr>
        <sz val="10"/>
        <rFont val="宋体"/>
        <charset val="134"/>
      </rPr>
      <t>号，专项支出：残疾人乘车补助，自</t>
    </r>
    <r>
      <rPr>
        <sz val="10"/>
        <rFont val="Times New Roman"/>
        <charset val="134"/>
      </rPr>
      <t>2021</t>
    </r>
    <r>
      <rPr>
        <sz val="10"/>
        <rFont val="宋体"/>
        <charset val="134"/>
      </rPr>
      <t>年起每年</t>
    </r>
    <r>
      <rPr>
        <sz val="10"/>
        <rFont val="Times New Roman"/>
        <charset val="134"/>
      </rPr>
      <t>10</t>
    </r>
    <r>
      <rPr>
        <sz val="10"/>
        <rFont val="宋体"/>
        <charset val="134"/>
      </rPr>
      <t>万元。</t>
    </r>
  </si>
  <si>
    <r>
      <rPr>
        <sz val="10"/>
        <rFont val="Times New Roman"/>
        <charset val="134"/>
      </rPr>
      <t>10</t>
    </r>
    <r>
      <rPr>
        <sz val="10"/>
        <rFont val="黑体"/>
        <charset val="134"/>
      </rPr>
      <t>、红十字事业（卫生健康局）</t>
    </r>
  </si>
  <si>
    <t>红十字会经费</t>
  </si>
  <si>
    <r>
      <rPr>
        <sz val="10"/>
        <rFont val="宋体"/>
        <charset val="134"/>
      </rPr>
      <t>原列卫生健康支出</t>
    </r>
    <r>
      <rPr>
        <sz val="10"/>
        <rFont val="Times New Roman"/>
        <charset val="134"/>
      </rPr>
      <t>-</t>
    </r>
    <r>
      <rPr>
        <sz val="10"/>
        <rFont val="宋体"/>
        <charset val="134"/>
      </rPr>
      <t>基本公共卫生服务支出</t>
    </r>
  </si>
  <si>
    <r>
      <rPr>
        <sz val="10"/>
        <rFont val="Times New Roman"/>
        <charset val="134"/>
      </rPr>
      <t>11</t>
    </r>
    <r>
      <rPr>
        <sz val="10"/>
        <rFont val="黑体"/>
        <charset val="134"/>
      </rPr>
      <t>、最低生活保障</t>
    </r>
  </si>
  <si>
    <r>
      <rPr>
        <sz val="10"/>
        <rFont val="宋体"/>
        <charset val="134"/>
      </rPr>
      <t>困难群众救助资金</t>
    </r>
    <r>
      <rPr>
        <sz val="10"/>
        <rFont val="Times New Roman"/>
        <charset val="134"/>
      </rPr>
      <t>-</t>
    </r>
    <r>
      <rPr>
        <sz val="10"/>
        <rFont val="宋体"/>
        <charset val="134"/>
      </rPr>
      <t>城乡居民最低生活保障</t>
    </r>
    <r>
      <rPr>
        <sz val="10"/>
        <rFont val="Times New Roman"/>
        <charset val="134"/>
      </rPr>
      <t>**</t>
    </r>
  </si>
  <si>
    <r>
      <rPr>
        <sz val="10"/>
        <rFont val="宋体"/>
        <charset val="134"/>
      </rPr>
      <t>全县城市低保</t>
    </r>
    <r>
      <rPr>
        <sz val="10"/>
        <rFont val="Times New Roman"/>
        <charset val="134"/>
      </rPr>
      <t>1340</t>
    </r>
    <r>
      <rPr>
        <sz val="10"/>
        <rFont val="宋体"/>
        <charset val="134"/>
      </rPr>
      <t>人，月均补差</t>
    </r>
    <r>
      <rPr>
        <sz val="10"/>
        <rFont val="Times New Roman"/>
        <charset val="134"/>
      </rPr>
      <t>456</t>
    </r>
    <r>
      <rPr>
        <sz val="10"/>
        <rFont val="宋体"/>
        <charset val="134"/>
      </rPr>
      <t>元</t>
    </r>
    <r>
      <rPr>
        <sz val="10"/>
        <rFont val="Times New Roman"/>
        <charset val="134"/>
      </rPr>
      <t>/</t>
    </r>
    <r>
      <rPr>
        <sz val="10"/>
        <rFont val="宋体"/>
        <charset val="134"/>
      </rPr>
      <t>人，农村低保</t>
    </r>
    <r>
      <rPr>
        <sz val="10"/>
        <rFont val="Times New Roman"/>
        <charset val="134"/>
      </rPr>
      <t>12932</t>
    </r>
    <r>
      <rPr>
        <sz val="10"/>
        <rFont val="宋体"/>
        <charset val="134"/>
      </rPr>
      <t>人（动态管理）含城乡低保，月均补差</t>
    </r>
    <r>
      <rPr>
        <sz val="10"/>
        <rFont val="Times New Roman"/>
        <charset val="134"/>
      </rPr>
      <t>295</t>
    </r>
    <r>
      <rPr>
        <sz val="10"/>
        <rFont val="宋体"/>
        <charset val="134"/>
      </rPr>
      <t>元</t>
    </r>
    <r>
      <rPr>
        <sz val="10"/>
        <rFont val="Times New Roman"/>
        <charset val="134"/>
      </rPr>
      <t>/</t>
    </r>
    <r>
      <rPr>
        <sz val="10"/>
        <rFont val="宋体"/>
        <charset val="134"/>
      </rPr>
      <t>人，全年预计需要</t>
    </r>
    <r>
      <rPr>
        <sz val="10"/>
        <rFont val="Times New Roman"/>
        <charset val="134"/>
      </rPr>
      <t>5311</t>
    </r>
    <r>
      <rPr>
        <sz val="10"/>
        <rFont val="宋体"/>
        <charset val="134"/>
      </rPr>
      <t>万元。除去中央资金后，省县按</t>
    </r>
    <r>
      <rPr>
        <sz val="10"/>
        <rFont val="Times New Roman"/>
        <charset val="134"/>
      </rPr>
      <t>7:3</t>
    </r>
    <r>
      <rPr>
        <sz val="10"/>
        <rFont val="宋体"/>
        <charset val="134"/>
      </rPr>
      <t>分担，县级配套</t>
    </r>
    <r>
      <rPr>
        <sz val="10"/>
        <rFont val="Times New Roman"/>
        <charset val="134"/>
      </rPr>
      <t>635</t>
    </r>
    <r>
      <rPr>
        <sz val="10"/>
        <rFont val="宋体"/>
        <charset val="134"/>
      </rPr>
      <t>万元，预留</t>
    </r>
    <r>
      <rPr>
        <sz val="10"/>
        <rFont val="Times New Roman"/>
        <charset val="134"/>
      </rPr>
      <t>10</t>
    </r>
    <r>
      <rPr>
        <sz val="10"/>
        <rFont val="宋体"/>
        <charset val="134"/>
      </rPr>
      <t>万元。</t>
    </r>
  </si>
  <si>
    <r>
      <rPr>
        <sz val="10"/>
        <rFont val="Times New Roman"/>
        <charset val="134"/>
      </rPr>
      <t>12</t>
    </r>
    <r>
      <rPr>
        <sz val="10"/>
        <rFont val="黑体"/>
        <charset val="134"/>
      </rPr>
      <t>、临时救助</t>
    </r>
  </si>
  <si>
    <r>
      <rPr>
        <sz val="10"/>
        <rFont val="宋体"/>
        <charset val="134"/>
      </rPr>
      <t>困难群众救助资金</t>
    </r>
    <r>
      <rPr>
        <sz val="10"/>
        <rFont val="Times New Roman"/>
        <charset val="134"/>
      </rPr>
      <t>-</t>
    </r>
    <r>
      <rPr>
        <sz val="10"/>
        <rFont val="宋体"/>
        <charset val="134"/>
      </rPr>
      <t>临时救助</t>
    </r>
    <r>
      <rPr>
        <sz val="10"/>
        <rFont val="Times New Roman"/>
        <charset val="134"/>
      </rPr>
      <t>**</t>
    </r>
  </si>
  <si>
    <r>
      <rPr>
        <sz val="10"/>
        <rFont val="宋体"/>
        <charset val="134"/>
      </rPr>
      <t>按乡镇每季度从救助系统申报总人数</t>
    </r>
    <r>
      <rPr>
        <sz val="10"/>
        <rFont val="Times New Roman"/>
        <charset val="134"/>
      </rPr>
      <t>19407</t>
    </r>
    <r>
      <rPr>
        <sz val="10"/>
        <rFont val="宋体"/>
        <charset val="134"/>
      </rPr>
      <t>人实行救助，除去中央资金后，省县按</t>
    </r>
    <r>
      <rPr>
        <sz val="10"/>
        <rFont val="Times New Roman"/>
        <charset val="134"/>
      </rPr>
      <t>7:3</t>
    </r>
    <r>
      <rPr>
        <sz val="10"/>
        <rFont val="宋体"/>
        <charset val="134"/>
      </rPr>
      <t>分担，县级配套</t>
    </r>
    <r>
      <rPr>
        <sz val="10"/>
        <rFont val="Times New Roman"/>
        <charset val="134"/>
      </rPr>
      <t>230</t>
    </r>
    <r>
      <rPr>
        <sz val="10"/>
        <rFont val="宋体"/>
        <charset val="134"/>
      </rPr>
      <t>万元，预留</t>
    </r>
    <r>
      <rPr>
        <sz val="10"/>
        <rFont val="Times New Roman"/>
        <charset val="134"/>
      </rPr>
      <t>10</t>
    </r>
    <r>
      <rPr>
        <sz val="10"/>
        <rFont val="宋体"/>
        <charset val="134"/>
      </rPr>
      <t>万元</t>
    </r>
  </si>
  <si>
    <r>
      <rPr>
        <sz val="10"/>
        <rFont val="宋体"/>
        <charset val="134"/>
      </rPr>
      <t>困难群众救助资金</t>
    </r>
    <r>
      <rPr>
        <sz val="10"/>
        <rFont val="Times New Roman"/>
        <charset val="134"/>
      </rPr>
      <t>-</t>
    </r>
    <r>
      <rPr>
        <sz val="10"/>
        <rFont val="宋体"/>
        <charset val="134"/>
      </rPr>
      <t>流浪乞讨人员救助</t>
    </r>
    <r>
      <rPr>
        <sz val="10"/>
        <rFont val="Times New Roman"/>
        <charset val="134"/>
      </rPr>
      <t>**</t>
    </r>
  </si>
  <si>
    <r>
      <rPr>
        <sz val="10"/>
        <rFont val="宋体"/>
        <charset val="134"/>
      </rPr>
      <t>东安县社会救助站经费，按每月人救助系统导出全年总人数</t>
    </r>
    <r>
      <rPr>
        <sz val="10"/>
        <rFont val="Times New Roman"/>
        <charset val="134"/>
      </rPr>
      <t>1067</t>
    </r>
    <r>
      <rPr>
        <sz val="10"/>
        <rFont val="宋体"/>
        <charset val="134"/>
      </rPr>
      <t>人流浪乞讨人员救助，除去中央资金后，省县按</t>
    </r>
    <r>
      <rPr>
        <sz val="10"/>
        <rFont val="Times New Roman"/>
        <charset val="134"/>
      </rPr>
      <t>7:3</t>
    </r>
    <r>
      <rPr>
        <sz val="10"/>
        <rFont val="宋体"/>
        <charset val="134"/>
      </rPr>
      <t>分担，县级配套</t>
    </r>
    <r>
      <rPr>
        <sz val="10"/>
        <rFont val="Times New Roman"/>
        <charset val="134"/>
      </rPr>
      <t>20</t>
    </r>
    <r>
      <rPr>
        <sz val="10"/>
        <rFont val="宋体"/>
        <charset val="134"/>
      </rPr>
      <t>万元，预留</t>
    </r>
    <r>
      <rPr>
        <sz val="10"/>
        <rFont val="Times New Roman"/>
        <charset val="134"/>
      </rPr>
      <t>2</t>
    </r>
    <r>
      <rPr>
        <sz val="10"/>
        <rFont val="宋体"/>
        <charset val="134"/>
      </rPr>
      <t>万元。</t>
    </r>
  </si>
  <si>
    <r>
      <rPr>
        <sz val="10"/>
        <rFont val="Times New Roman"/>
        <charset val="134"/>
      </rPr>
      <t>13</t>
    </r>
    <r>
      <rPr>
        <sz val="10"/>
        <rFont val="黑体"/>
        <charset val="134"/>
      </rPr>
      <t>、特困人员救助</t>
    </r>
  </si>
  <si>
    <r>
      <rPr>
        <sz val="10"/>
        <rFont val="宋体"/>
        <charset val="134"/>
      </rPr>
      <t>困难群众救助资金</t>
    </r>
    <r>
      <rPr>
        <sz val="10"/>
        <rFont val="Times New Roman"/>
        <charset val="134"/>
      </rPr>
      <t>-</t>
    </r>
    <r>
      <rPr>
        <sz val="10"/>
        <rFont val="宋体"/>
        <charset val="134"/>
      </rPr>
      <t>特困人员救助供养</t>
    </r>
    <r>
      <rPr>
        <sz val="10"/>
        <rFont val="Times New Roman"/>
        <charset val="134"/>
      </rPr>
      <t>**</t>
    </r>
  </si>
  <si>
    <r>
      <rPr>
        <sz val="10"/>
        <rFont val="宋体"/>
        <charset val="134"/>
      </rPr>
      <t>全县特困供养人员</t>
    </r>
    <r>
      <rPr>
        <sz val="10"/>
        <rFont val="Times New Roman"/>
        <charset val="134"/>
      </rPr>
      <t>5641</t>
    </r>
    <r>
      <rPr>
        <sz val="10"/>
        <rFont val="宋体"/>
        <charset val="134"/>
      </rPr>
      <t>人（动态管理），全年需求</t>
    </r>
    <r>
      <rPr>
        <sz val="10"/>
        <rFont val="Times New Roman"/>
        <charset val="134"/>
      </rPr>
      <t>5045</t>
    </r>
    <r>
      <rPr>
        <sz val="10"/>
        <rFont val="宋体"/>
        <charset val="134"/>
      </rPr>
      <t>万元，除去中央资金后，省县按</t>
    </r>
    <r>
      <rPr>
        <sz val="10"/>
        <rFont val="Times New Roman"/>
        <charset val="134"/>
      </rPr>
      <t>7:3</t>
    </r>
    <r>
      <rPr>
        <sz val="10"/>
        <rFont val="宋体"/>
        <charset val="134"/>
      </rPr>
      <t>分担，县级配套</t>
    </r>
    <r>
      <rPr>
        <sz val="10"/>
        <rFont val="Times New Roman"/>
        <charset val="134"/>
      </rPr>
      <t>605</t>
    </r>
    <r>
      <rPr>
        <sz val="10"/>
        <rFont val="宋体"/>
        <charset val="134"/>
      </rPr>
      <t>万元万元，预留</t>
    </r>
    <r>
      <rPr>
        <sz val="10"/>
        <rFont val="Times New Roman"/>
        <charset val="134"/>
      </rPr>
      <t>10</t>
    </r>
    <r>
      <rPr>
        <sz val="10"/>
        <rFont val="宋体"/>
        <charset val="134"/>
      </rPr>
      <t>万元。</t>
    </r>
  </si>
  <si>
    <r>
      <rPr>
        <sz val="10"/>
        <rFont val="宋体"/>
        <charset val="134"/>
      </rPr>
      <t>困难群众救助资金</t>
    </r>
    <r>
      <rPr>
        <sz val="10"/>
        <rFont val="Times New Roman"/>
        <charset val="134"/>
      </rPr>
      <t>-</t>
    </r>
    <r>
      <rPr>
        <sz val="10"/>
        <rFont val="宋体"/>
        <charset val="134"/>
      </rPr>
      <t>特殊儿童群体基本生活保障</t>
    </r>
    <r>
      <rPr>
        <sz val="10"/>
        <rFont val="Times New Roman"/>
        <charset val="134"/>
      </rPr>
      <t>**</t>
    </r>
  </si>
  <si>
    <r>
      <rPr>
        <sz val="10"/>
        <rFont val="宋体"/>
        <charset val="134"/>
      </rPr>
      <t>除去中央资金后，省县按</t>
    </r>
    <r>
      <rPr>
        <sz val="10"/>
        <rFont val="Times New Roman"/>
        <charset val="134"/>
      </rPr>
      <t>7:3</t>
    </r>
    <r>
      <rPr>
        <sz val="10"/>
        <rFont val="宋体"/>
        <charset val="134"/>
      </rPr>
      <t>分担，孤儿</t>
    </r>
    <r>
      <rPr>
        <sz val="10"/>
        <rFont val="Times New Roman"/>
        <charset val="134"/>
      </rPr>
      <t>166</t>
    </r>
    <r>
      <rPr>
        <sz val="10"/>
        <rFont val="宋体"/>
        <charset val="134"/>
      </rPr>
      <t>人</t>
    </r>
    <r>
      <rPr>
        <sz val="10"/>
        <rFont val="Times New Roman"/>
        <charset val="134"/>
      </rPr>
      <t>*1100</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t>
    </r>
    <r>
      <rPr>
        <sz val="10"/>
        <rFont val="Times New Roman"/>
        <charset val="134"/>
      </rPr>
      <t>+</t>
    </r>
    <r>
      <rPr>
        <sz val="10"/>
        <rFont val="宋体"/>
        <charset val="134"/>
      </rPr>
      <t>及事实无抚养孤儿</t>
    </r>
    <r>
      <rPr>
        <sz val="10"/>
        <rFont val="Times New Roman"/>
        <charset val="134"/>
      </rPr>
      <t>624*850</t>
    </r>
    <r>
      <rPr>
        <sz val="10"/>
        <rFont val="宋体"/>
        <charset val="134"/>
      </rPr>
      <t>元</t>
    </r>
    <r>
      <rPr>
        <sz val="10"/>
        <rFont val="Times New Roman"/>
        <charset val="134"/>
      </rPr>
      <t>/</t>
    </r>
    <r>
      <rPr>
        <sz val="10"/>
        <rFont val="宋体"/>
        <charset val="134"/>
      </rPr>
      <t>月</t>
    </r>
    <r>
      <rPr>
        <sz val="10"/>
        <rFont val="Times New Roman"/>
        <charset val="134"/>
      </rPr>
      <t>=633</t>
    </r>
    <r>
      <rPr>
        <sz val="10"/>
        <rFont val="宋体"/>
        <charset val="134"/>
      </rPr>
      <t>万元，抚养经费县级配套</t>
    </r>
    <r>
      <rPr>
        <sz val="10"/>
        <rFont val="Times New Roman"/>
        <charset val="134"/>
      </rPr>
      <t>75</t>
    </r>
    <r>
      <rPr>
        <sz val="10"/>
        <rFont val="宋体"/>
        <charset val="134"/>
      </rPr>
      <t>万元，预留</t>
    </r>
    <r>
      <rPr>
        <sz val="10"/>
        <rFont val="Times New Roman"/>
        <charset val="134"/>
      </rPr>
      <t>5</t>
    </r>
    <r>
      <rPr>
        <sz val="10"/>
        <rFont val="宋体"/>
        <charset val="134"/>
      </rPr>
      <t>万元</t>
    </r>
  </si>
  <si>
    <r>
      <rPr>
        <sz val="10"/>
        <rFont val="Times New Roman"/>
        <charset val="134"/>
      </rPr>
      <t>14</t>
    </r>
    <r>
      <rPr>
        <sz val="10"/>
        <rFont val="黑体"/>
        <charset val="134"/>
      </rPr>
      <t>、财政对基本养老保险基金的补助</t>
    </r>
  </si>
  <si>
    <r>
      <rPr>
        <sz val="10"/>
        <rFont val="宋体"/>
        <charset val="134"/>
      </rPr>
      <t>企业养老保险基金补助县级配套</t>
    </r>
    <r>
      <rPr>
        <sz val="10"/>
        <rFont val="Times New Roman"/>
        <charset val="134"/>
      </rPr>
      <t>**</t>
    </r>
  </si>
  <si>
    <r>
      <rPr>
        <sz val="10"/>
        <rFont val="宋体"/>
        <charset val="134"/>
      </rPr>
      <t>需要支付，核实，按省市要求配套，其中企业养老县级配套</t>
    </r>
    <r>
      <rPr>
        <sz val="10"/>
        <rFont val="Times New Roman"/>
        <charset val="134"/>
      </rPr>
      <t>600</t>
    </r>
    <r>
      <rPr>
        <sz val="10"/>
        <rFont val="宋体"/>
        <charset val="134"/>
      </rPr>
      <t>万元（全国统筹后县级新增负担部分）</t>
    </r>
  </si>
  <si>
    <r>
      <rPr>
        <sz val="10"/>
        <rFont val="宋体"/>
        <charset val="134"/>
      </rPr>
      <t>城乡居民社会养老保险补助县级配套</t>
    </r>
    <r>
      <rPr>
        <sz val="10"/>
        <rFont val="Times New Roman"/>
        <charset val="134"/>
      </rPr>
      <t>**</t>
    </r>
  </si>
  <si>
    <r>
      <rPr>
        <sz val="10"/>
        <rFont val="宋体"/>
        <charset val="134"/>
      </rPr>
      <t>全年支出需求预计</t>
    </r>
    <r>
      <rPr>
        <sz val="10"/>
        <rFont val="Times New Roman"/>
        <charset val="134"/>
      </rPr>
      <t>13341</t>
    </r>
    <r>
      <rPr>
        <sz val="10"/>
        <rFont val="宋体"/>
        <charset val="134"/>
      </rPr>
      <t>万元，按</t>
    </r>
    <r>
      <rPr>
        <sz val="10"/>
        <rFont val="Times New Roman"/>
        <charset val="134"/>
      </rPr>
      <t>16-59</t>
    </r>
    <r>
      <rPr>
        <sz val="10"/>
        <rFont val="宋体"/>
        <charset val="134"/>
      </rPr>
      <t>岁参保人数</t>
    </r>
    <r>
      <rPr>
        <sz val="10"/>
        <rFont val="Times New Roman"/>
        <charset val="134"/>
      </rPr>
      <t>143651</t>
    </r>
    <r>
      <rPr>
        <sz val="10"/>
        <rFont val="宋体"/>
        <charset val="134"/>
      </rPr>
      <t>人、</t>
    </r>
    <r>
      <rPr>
        <sz val="10"/>
        <rFont val="Times New Roman"/>
        <charset val="134"/>
      </rPr>
      <t>60</t>
    </r>
    <r>
      <rPr>
        <sz val="10"/>
        <rFont val="宋体"/>
        <charset val="134"/>
      </rPr>
      <t>以上参保人数</t>
    </r>
    <r>
      <rPr>
        <sz val="10"/>
        <rFont val="Times New Roman"/>
        <charset val="134"/>
      </rPr>
      <t>91176</t>
    </r>
    <r>
      <rPr>
        <sz val="10"/>
        <rFont val="宋体"/>
        <charset val="134"/>
      </rPr>
      <t>人测算。县本级安排</t>
    </r>
    <r>
      <rPr>
        <sz val="10"/>
        <rFont val="Times New Roman"/>
        <charset val="134"/>
      </rPr>
      <t>2327</t>
    </r>
    <r>
      <rPr>
        <sz val="10"/>
        <rFont val="宋体"/>
        <charset val="134"/>
      </rPr>
      <t>万元，其中：财政对居民缴费补贴</t>
    </r>
    <r>
      <rPr>
        <sz val="10"/>
        <rFont val="Times New Roman"/>
        <charset val="134"/>
      </rPr>
      <t>171.27</t>
    </r>
    <r>
      <rPr>
        <sz val="10"/>
        <rFont val="宋体"/>
        <charset val="134"/>
      </rPr>
      <t>万元、财政代特殊群体养老缴费</t>
    </r>
    <r>
      <rPr>
        <sz val="10"/>
        <rFont val="Times New Roman"/>
        <charset val="134"/>
      </rPr>
      <t>196.68</t>
    </r>
    <r>
      <rPr>
        <sz val="10"/>
        <rFont val="宋体"/>
        <charset val="134"/>
      </rPr>
      <t>万元、省基础养老金提标及根据永人社函</t>
    </r>
    <r>
      <rPr>
        <sz val="10"/>
        <rFont val="Times New Roman"/>
        <charset val="134"/>
      </rPr>
      <t>[2022]1</t>
    </r>
    <r>
      <rPr>
        <sz val="10"/>
        <rFont val="宋体"/>
        <charset val="134"/>
      </rPr>
      <t>号从</t>
    </r>
    <r>
      <rPr>
        <sz val="10"/>
        <rFont val="Times New Roman"/>
        <charset val="134"/>
      </rPr>
      <t>2022</t>
    </r>
    <r>
      <rPr>
        <sz val="10"/>
        <rFont val="宋体"/>
        <charset val="134"/>
      </rPr>
      <t>年</t>
    </r>
    <r>
      <rPr>
        <sz val="10"/>
        <rFont val="Times New Roman"/>
        <charset val="134"/>
      </rPr>
      <t>1</t>
    </r>
    <r>
      <rPr>
        <sz val="10"/>
        <rFont val="宋体"/>
        <charset val="134"/>
      </rPr>
      <t>月起每人每月提标</t>
    </r>
    <r>
      <rPr>
        <sz val="10"/>
        <rFont val="Times New Roman"/>
        <charset val="134"/>
      </rPr>
      <t>10</t>
    </r>
    <r>
      <rPr>
        <sz val="10"/>
        <rFont val="宋体"/>
        <charset val="134"/>
      </rPr>
      <t>元县财政负担部分</t>
    </r>
    <r>
      <rPr>
        <sz val="10"/>
        <rFont val="Times New Roman"/>
        <charset val="134"/>
      </rPr>
      <t>1959.05</t>
    </r>
    <r>
      <rPr>
        <sz val="10"/>
        <rFont val="宋体"/>
        <charset val="134"/>
      </rPr>
      <t>万元（据实结算）</t>
    </r>
  </si>
  <si>
    <r>
      <rPr>
        <sz val="10"/>
        <rFont val="Times New Roman"/>
        <charset val="134"/>
      </rPr>
      <t>15</t>
    </r>
    <r>
      <rPr>
        <sz val="10"/>
        <rFont val="黑体"/>
        <charset val="134"/>
      </rPr>
      <t>、退役军人管理事务（退役军人事务局）</t>
    </r>
  </si>
  <si>
    <t>退役军人事务经费</t>
  </si>
  <si>
    <r>
      <rPr>
        <sz val="10"/>
        <rFont val="宋体"/>
        <charset val="134"/>
      </rPr>
      <t>其中：退役军人管理工作经费</t>
    </r>
    <r>
      <rPr>
        <sz val="10"/>
        <rFont val="Times New Roman"/>
        <charset val="134"/>
      </rPr>
      <t>40</t>
    </r>
    <r>
      <rPr>
        <sz val="10"/>
        <rFont val="宋体"/>
        <charset val="134"/>
      </rPr>
      <t>万元，思想政治权益维护股信访维稳工作经费</t>
    </r>
    <r>
      <rPr>
        <sz val="10"/>
        <rFont val="Times New Roman"/>
        <charset val="134"/>
      </rPr>
      <t>8</t>
    </r>
    <r>
      <rPr>
        <sz val="10"/>
        <rFont val="宋体"/>
        <charset val="134"/>
      </rPr>
      <t>万元</t>
    </r>
  </si>
  <si>
    <r>
      <rPr>
        <sz val="10"/>
        <rFont val="Times New Roman"/>
        <charset val="134"/>
      </rPr>
      <t>16</t>
    </r>
    <r>
      <rPr>
        <sz val="10"/>
        <rFont val="黑体"/>
        <charset val="134"/>
      </rPr>
      <t>、其他社会保障和就业支出</t>
    </r>
  </si>
  <si>
    <r>
      <rPr>
        <sz val="10"/>
        <rFont val="Times New Roman"/>
        <charset val="134"/>
      </rPr>
      <t>1</t>
    </r>
    <r>
      <rPr>
        <sz val="10"/>
        <rFont val="宋体"/>
        <charset val="134"/>
      </rPr>
      <t>）白牙市镇失地农民工作经费</t>
    </r>
  </si>
  <si>
    <r>
      <rPr>
        <sz val="10"/>
        <rFont val="Times New Roman"/>
        <charset val="134"/>
      </rPr>
      <t>2</t>
    </r>
    <r>
      <rPr>
        <sz val="10"/>
        <rFont val="宋体"/>
        <charset val="134"/>
      </rPr>
      <t>）芦江水库失地农民长效机制补贴</t>
    </r>
    <r>
      <rPr>
        <sz val="10"/>
        <rFont val="Times New Roman"/>
        <charset val="134"/>
      </rPr>
      <t>**</t>
    </r>
  </si>
  <si>
    <t>（按实结算）</t>
  </si>
  <si>
    <r>
      <rPr>
        <sz val="10"/>
        <rFont val="Times New Roman"/>
        <charset val="134"/>
      </rPr>
      <t>3</t>
    </r>
    <r>
      <rPr>
        <sz val="10"/>
        <rFont val="宋体"/>
        <charset val="134"/>
      </rPr>
      <t>）失地农民各项补贴</t>
    </r>
    <r>
      <rPr>
        <sz val="10"/>
        <rFont val="Times New Roman"/>
        <charset val="134"/>
      </rPr>
      <t>**</t>
    </r>
  </si>
  <si>
    <r>
      <rPr>
        <sz val="10"/>
        <rFont val="宋体"/>
        <charset val="134"/>
      </rPr>
      <t>（含新农合、新农保、居民医保参保费）（按实结算）白牙市镇、井头圩镇、新圩江镇</t>
    </r>
    <r>
      <rPr>
        <sz val="10"/>
        <rFont val="Times New Roman"/>
        <charset val="134"/>
      </rPr>
      <t>22</t>
    </r>
    <r>
      <rPr>
        <sz val="10"/>
        <rFont val="宋体"/>
        <charset val="134"/>
      </rPr>
      <t>万元，芦江水库补贴</t>
    </r>
    <r>
      <rPr>
        <sz val="10"/>
        <rFont val="Times New Roman"/>
        <charset val="134"/>
      </rPr>
      <t>32</t>
    </r>
    <r>
      <rPr>
        <sz val="10"/>
        <rFont val="宋体"/>
        <charset val="134"/>
      </rPr>
      <t>万元）（</t>
    </r>
    <r>
      <rPr>
        <sz val="10"/>
        <rFont val="Times New Roman"/>
        <charset val="134"/>
      </rPr>
      <t>2023</t>
    </r>
    <r>
      <rPr>
        <sz val="10"/>
        <rFont val="宋体"/>
        <charset val="134"/>
      </rPr>
      <t>年实际下达</t>
    </r>
    <r>
      <rPr>
        <sz val="10"/>
        <rFont val="Times New Roman"/>
        <charset val="134"/>
      </rPr>
      <t>3275</t>
    </r>
    <r>
      <rPr>
        <sz val="10"/>
        <rFont val="宋体"/>
        <charset val="134"/>
      </rPr>
      <t>万元）</t>
    </r>
  </si>
  <si>
    <r>
      <rPr>
        <sz val="10"/>
        <rFont val="Times New Roman"/>
        <charset val="134"/>
      </rPr>
      <t>1</t>
    </r>
    <r>
      <rPr>
        <sz val="10"/>
        <rFont val="黑体"/>
        <charset val="134"/>
      </rPr>
      <t>、卫生健康管理事务（东安县卫生健康局）</t>
    </r>
  </si>
  <si>
    <t>卫生健康应急防控经费</t>
  </si>
  <si>
    <t>卫生健康事务工作经费</t>
  </si>
  <si>
    <r>
      <rPr>
        <sz val="10"/>
        <rFont val="宋体"/>
        <charset val="134"/>
      </rPr>
      <t>含东安好医生、最美护士表彰经费</t>
    </r>
    <r>
      <rPr>
        <sz val="10"/>
        <rFont val="Times New Roman"/>
        <charset val="134"/>
      </rPr>
      <t>5</t>
    </r>
    <r>
      <rPr>
        <sz val="10"/>
        <rFont val="宋体"/>
        <charset val="134"/>
      </rPr>
      <t>万元（一次性安排）</t>
    </r>
  </si>
  <si>
    <t>人口信息系统经费</t>
  </si>
  <si>
    <t>医疗纠纷办</t>
  </si>
  <si>
    <r>
      <rPr>
        <sz val="10"/>
        <rFont val="Times New Roman"/>
        <charset val="134"/>
      </rPr>
      <t>2</t>
    </r>
    <r>
      <rPr>
        <sz val="10"/>
        <rFont val="黑体"/>
        <charset val="134"/>
      </rPr>
      <t>、公立医院</t>
    </r>
  </si>
  <si>
    <r>
      <rPr>
        <sz val="10"/>
        <rFont val="宋体"/>
        <charset val="134"/>
      </rPr>
      <t>卫生差额补助</t>
    </r>
    <r>
      <rPr>
        <sz val="10"/>
        <rFont val="Times New Roman"/>
        <charset val="134"/>
      </rPr>
      <t>**</t>
    </r>
  </si>
  <si>
    <r>
      <rPr>
        <sz val="10"/>
        <rFont val="宋体"/>
        <charset val="134"/>
      </rPr>
      <t>县本级部分人民医院</t>
    </r>
    <r>
      <rPr>
        <sz val="10"/>
        <rFont val="Times New Roman"/>
        <charset val="134"/>
      </rPr>
      <t>130</t>
    </r>
    <r>
      <rPr>
        <sz val="10"/>
        <rFont val="宋体"/>
        <charset val="134"/>
      </rPr>
      <t>万元中医院</t>
    </r>
    <r>
      <rPr>
        <sz val="10"/>
        <rFont val="Times New Roman"/>
        <charset val="134"/>
      </rPr>
      <t>65</t>
    </r>
    <r>
      <rPr>
        <sz val="10"/>
        <rFont val="宋体"/>
        <charset val="134"/>
      </rPr>
      <t>万元芦洪市人民医院</t>
    </r>
    <r>
      <rPr>
        <sz val="10"/>
        <rFont val="Times New Roman"/>
        <charset val="134"/>
      </rPr>
      <t>50</t>
    </r>
    <r>
      <rPr>
        <sz val="10"/>
        <rFont val="宋体"/>
        <charset val="134"/>
      </rPr>
      <t>万元</t>
    </r>
  </si>
  <si>
    <r>
      <rPr>
        <sz val="10"/>
        <rFont val="宋体"/>
        <charset val="134"/>
      </rPr>
      <t>公立医院改革补贴</t>
    </r>
    <r>
      <rPr>
        <sz val="10"/>
        <rFont val="Times New Roman"/>
        <charset val="134"/>
      </rPr>
      <t>**</t>
    </r>
  </si>
  <si>
    <r>
      <rPr>
        <sz val="10"/>
        <rFont val="宋体"/>
        <charset val="134"/>
      </rPr>
      <t>县本级部分人民医院</t>
    </r>
    <r>
      <rPr>
        <sz val="10"/>
        <rFont val="Times New Roman"/>
        <charset val="134"/>
      </rPr>
      <t>172</t>
    </r>
    <r>
      <rPr>
        <sz val="10"/>
        <rFont val="宋体"/>
        <charset val="134"/>
      </rPr>
      <t>万中医院</t>
    </r>
    <r>
      <rPr>
        <sz val="10"/>
        <rFont val="Times New Roman"/>
        <charset val="134"/>
      </rPr>
      <t>40</t>
    </r>
    <r>
      <rPr>
        <sz val="10"/>
        <rFont val="宋体"/>
        <charset val="134"/>
      </rPr>
      <t>万妇幼保健院</t>
    </r>
    <r>
      <rPr>
        <sz val="10"/>
        <rFont val="Times New Roman"/>
        <charset val="134"/>
      </rPr>
      <t>26</t>
    </r>
    <r>
      <rPr>
        <sz val="10"/>
        <rFont val="宋体"/>
        <charset val="134"/>
      </rPr>
      <t>万芦洪市医院</t>
    </r>
    <r>
      <rPr>
        <sz val="10"/>
        <rFont val="Times New Roman"/>
        <charset val="134"/>
      </rPr>
      <t>46</t>
    </r>
    <r>
      <rPr>
        <sz val="10"/>
        <rFont val="宋体"/>
        <charset val="134"/>
      </rPr>
      <t>万</t>
    </r>
  </si>
  <si>
    <r>
      <rPr>
        <sz val="10"/>
        <rFont val="Times New Roman"/>
        <charset val="134"/>
      </rPr>
      <t>3</t>
    </r>
    <r>
      <rPr>
        <sz val="10"/>
        <rFont val="黑体"/>
        <charset val="134"/>
      </rPr>
      <t>、基层医疗卫生机构</t>
    </r>
  </si>
  <si>
    <r>
      <rPr>
        <sz val="10"/>
        <rFont val="宋体"/>
        <charset val="134"/>
      </rPr>
      <t>乡镇卫生院全科医生津贴</t>
    </r>
    <r>
      <rPr>
        <sz val="10"/>
        <rFont val="Times New Roman"/>
        <charset val="134"/>
      </rPr>
      <t>**</t>
    </r>
  </si>
  <si>
    <r>
      <rPr>
        <sz val="10"/>
        <rFont val="Times New Roman"/>
        <charset val="134"/>
      </rPr>
      <t>128</t>
    </r>
    <r>
      <rPr>
        <sz val="10"/>
        <rFont val="宋体"/>
        <charset val="134"/>
      </rPr>
      <t>人，</t>
    </r>
    <r>
      <rPr>
        <sz val="10"/>
        <rFont val="Times New Roman"/>
        <charset val="134"/>
      </rPr>
      <t>6000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年，新增</t>
    </r>
    <r>
      <rPr>
        <sz val="10"/>
        <rFont val="Times New Roman"/>
        <charset val="134"/>
      </rPr>
      <t>28</t>
    </r>
    <r>
      <rPr>
        <sz val="10"/>
        <rFont val="宋体"/>
        <charset val="134"/>
      </rPr>
      <t>人。</t>
    </r>
  </si>
  <si>
    <t>非三保支出</t>
  </si>
  <si>
    <r>
      <rPr>
        <sz val="10"/>
        <rFont val="宋体"/>
        <charset val="134"/>
      </rPr>
      <t>行政村卫生室运行补助</t>
    </r>
    <r>
      <rPr>
        <sz val="10"/>
        <rFont val="Times New Roman"/>
        <charset val="134"/>
      </rPr>
      <t>**</t>
    </r>
  </si>
  <si>
    <r>
      <rPr>
        <sz val="10"/>
        <rFont val="宋体"/>
        <charset val="134"/>
      </rPr>
      <t>原列基本公共卫生服务支出，省县按</t>
    </r>
    <r>
      <rPr>
        <sz val="10"/>
        <rFont val="Times New Roman"/>
        <charset val="134"/>
      </rPr>
      <t>5</t>
    </r>
    <r>
      <rPr>
        <sz val="10"/>
        <rFont val="宋体"/>
        <charset val="134"/>
      </rPr>
      <t>：</t>
    </r>
    <r>
      <rPr>
        <sz val="10"/>
        <rFont val="Times New Roman"/>
        <charset val="134"/>
      </rPr>
      <t>5</t>
    </r>
    <r>
      <rPr>
        <sz val="10"/>
        <rFont val="宋体"/>
        <charset val="134"/>
      </rPr>
      <t>分担，按</t>
    </r>
    <r>
      <rPr>
        <sz val="10"/>
        <rFont val="Times New Roman"/>
        <charset val="134"/>
      </rPr>
      <t>301</t>
    </r>
    <r>
      <rPr>
        <sz val="10"/>
        <rFont val="宋体"/>
        <charset val="134"/>
      </rPr>
      <t>个村安排</t>
    </r>
    <r>
      <rPr>
        <sz val="10"/>
        <rFont val="Times New Roman"/>
        <charset val="134"/>
      </rPr>
      <t>*6000*50%=90.3</t>
    </r>
    <r>
      <rPr>
        <sz val="10"/>
        <rFont val="宋体"/>
        <charset val="134"/>
      </rPr>
      <t>万元，行政村卫生室运行补助县级配套</t>
    </r>
    <r>
      <rPr>
        <sz val="10"/>
        <rFont val="Times New Roman"/>
        <charset val="134"/>
      </rPr>
      <t>90.3</t>
    </r>
    <r>
      <rPr>
        <sz val="10"/>
        <rFont val="宋体"/>
        <charset val="134"/>
      </rPr>
      <t>万元；</t>
    </r>
  </si>
  <si>
    <r>
      <rPr>
        <sz val="10"/>
        <rFont val="Times New Roman"/>
        <charset val="134"/>
      </rPr>
      <t>4</t>
    </r>
    <r>
      <rPr>
        <sz val="10"/>
        <rFont val="黑体"/>
        <charset val="134"/>
      </rPr>
      <t>、公共卫生</t>
    </r>
  </si>
  <si>
    <r>
      <rPr>
        <sz val="10"/>
        <rFont val="Times New Roman"/>
        <charset val="134"/>
      </rPr>
      <t>1</t>
    </r>
    <r>
      <rPr>
        <sz val="10"/>
        <rFont val="宋体"/>
        <charset val="134"/>
      </rPr>
      <t>）东安县疾病预防控制中心</t>
    </r>
  </si>
  <si>
    <t>冷链运转经费</t>
  </si>
  <si>
    <t>农村生活饮用水水质检测费</t>
  </si>
  <si>
    <t>农村生活饮用水水质检测中心运行维护费用</t>
  </si>
  <si>
    <r>
      <rPr>
        <sz val="10"/>
        <rFont val="宋体"/>
        <charset val="134"/>
      </rPr>
      <t>入学新生肺结核病筛查防疫经费</t>
    </r>
    <r>
      <rPr>
        <sz val="10"/>
        <rFont val="Times New Roman"/>
        <charset val="134"/>
      </rPr>
      <t>**</t>
    </r>
  </si>
  <si>
    <t>列入基本公共卫生服务安排</t>
  </si>
  <si>
    <r>
      <rPr>
        <sz val="10"/>
        <rFont val="宋体"/>
        <charset val="134"/>
      </rPr>
      <t>计划免疫经费</t>
    </r>
    <r>
      <rPr>
        <sz val="10"/>
        <rFont val="Times New Roman"/>
        <charset val="134"/>
      </rPr>
      <t>**</t>
    </r>
  </si>
  <si>
    <r>
      <rPr>
        <sz val="10"/>
        <rFont val="宋体"/>
        <charset val="134"/>
      </rPr>
      <t>防二经费</t>
    </r>
    <r>
      <rPr>
        <sz val="10"/>
        <rFont val="Times New Roman"/>
        <charset val="134"/>
      </rPr>
      <t>**</t>
    </r>
  </si>
  <si>
    <r>
      <rPr>
        <sz val="10"/>
        <rFont val="宋体"/>
        <charset val="134"/>
      </rPr>
      <t>预防性、卫生检测、委托性卫生防疫经费</t>
    </r>
    <r>
      <rPr>
        <sz val="10"/>
        <rFont val="Times New Roman"/>
        <charset val="134"/>
      </rPr>
      <t>**</t>
    </r>
  </si>
  <si>
    <r>
      <rPr>
        <sz val="10"/>
        <rFont val="宋体"/>
        <charset val="134"/>
      </rPr>
      <t>防艾经费</t>
    </r>
    <r>
      <rPr>
        <sz val="10"/>
        <rFont val="Times New Roman"/>
        <charset val="134"/>
      </rPr>
      <t>**</t>
    </r>
  </si>
  <si>
    <t>非税收入安排的支出（东安县疾病预防控制中心）</t>
  </si>
  <si>
    <r>
      <rPr>
        <sz val="10"/>
        <rFont val="宋体"/>
        <charset val="134"/>
      </rPr>
      <t>非税收入成本支出，按收入进度拨付，预计收入</t>
    </r>
    <r>
      <rPr>
        <sz val="10"/>
        <rFont val="Times New Roman"/>
        <charset val="134"/>
      </rPr>
      <t>200</t>
    </r>
    <r>
      <rPr>
        <sz val="10"/>
        <rFont val="宋体"/>
        <charset val="134"/>
      </rPr>
      <t>万元</t>
    </r>
  </si>
  <si>
    <r>
      <rPr>
        <sz val="10"/>
        <rFont val="Times New Roman"/>
        <charset val="134"/>
      </rPr>
      <t>2</t>
    </r>
    <r>
      <rPr>
        <sz val="10"/>
        <rFont val="宋体"/>
        <charset val="134"/>
      </rPr>
      <t>）东安县卫生计生综合监督执法局</t>
    </r>
  </si>
  <si>
    <t>非税收入安排的支出（东安县卫生计生综合监督执法局）</t>
  </si>
  <si>
    <r>
      <rPr>
        <sz val="10"/>
        <rFont val="Times New Roman"/>
        <charset val="134"/>
      </rPr>
      <t>3</t>
    </r>
    <r>
      <rPr>
        <sz val="10"/>
        <rFont val="宋体"/>
        <charset val="134"/>
      </rPr>
      <t>）东安县妇幼保健计划生育服务中心</t>
    </r>
  </si>
  <si>
    <r>
      <rPr>
        <sz val="10"/>
        <rFont val="宋体"/>
        <charset val="134"/>
      </rPr>
      <t>降消项目配套</t>
    </r>
    <r>
      <rPr>
        <sz val="10"/>
        <rFont val="Times New Roman"/>
        <charset val="134"/>
      </rPr>
      <t>**</t>
    </r>
  </si>
  <si>
    <r>
      <rPr>
        <sz val="10"/>
        <rFont val="宋体"/>
        <charset val="134"/>
      </rPr>
      <t>免费婚检经费</t>
    </r>
    <r>
      <rPr>
        <sz val="10"/>
        <rFont val="Times New Roman"/>
        <charset val="134"/>
      </rPr>
      <t>**</t>
    </r>
  </si>
  <si>
    <r>
      <rPr>
        <sz val="10"/>
        <rFont val="宋体"/>
        <charset val="134"/>
      </rPr>
      <t>新生儿先天性心脏病免费筛查项目经费</t>
    </r>
    <r>
      <rPr>
        <sz val="10"/>
        <rFont val="Times New Roman"/>
        <charset val="134"/>
      </rPr>
      <t>**</t>
    </r>
  </si>
  <si>
    <r>
      <rPr>
        <sz val="10"/>
        <rFont val="宋体"/>
        <charset val="134"/>
      </rPr>
      <t>先天性心脏病筛查（湘卫妇幼发</t>
    </r>
    <r>
      <rPr>
        <sz val="10"/>
        <rFont val="Times New Roman"/>
        <charset val="134"/>
      </rPr>
      <t>[2023]2</t>
    </r>
    <r>
      <rPr>
        <sz val="10"/>
        <rFont val="宋体"/>
        <charset val="134"/>
      </rPr>
      <t>号）按目标人数</t>
    </r>
    <r>
      <rPr>
        <sz val="10"/>
        <rFont val="Times New Roman"/>
        <charset val="134"/>
      </rPr>
      <t>3000</t>
    </r>
    <r>
      <rPr>
        <sz val="10"/>
        <rFont val="宋体"/>
        <charset val="134"/>
      </rPr>
      <t>例</t>
    </r>
    <r>
      <rPr>
        <sz val="10"/>
        <rFont val="Times New Roman"/>
        <charset val="134"/>
      </rPr>
      <t>*38</t>
    </r>
    <r>
      <rPr>
        <sz val="10"/>
        <rFont val="宋体"/>
        <charset val="134"/>
      </rPr>
      <t>元</t>
    </r>
    <r>
      <rPr>
        <sz val="10"/>
        <rFont val="Times New Roman"/>
        <charset val="134"/>
      </rPr>
      <t>/</t>
    </r>
    <r>
      <rPr>
        <sz val="10"/>
        <rFont val="宋体"/>
        <charset val="134"/>
      </rPr>
      <t>人</t>
    </r>
    <r>
      <rPr>
        <sz val="10"/>
        <rFont val="Times New Roman"/>
        <charset val="134"/>
      </rPr>
      <t>=11.4</t>
    </r>
    <r>
      <rPr>
        <sz val="10"/>
        <rFont val="宋体"/>
        <charset val="134"/>
      </rPr>
      <t>万元；市县承担</t>
    </r>
    <r>
      <rPr>
        <sz val="10"/>
        <rFont val="Times New Roman"/>
        <charset val="134"/>
      </rPr>
      <t>22.8</t>
    </r>
    <r>
      <rPr>
        <sz val="10"/>
        <rFont val="宋体"/>
        <charset val="134"/>
      </rPr>
      <t>元</t>
    </r>
    <r>
      <rPr>
        <sz val="10"/>
        <rFont val="Times New Roman"/>
        <charset val="134"/>
      </rPr>
      <t>/</t>
    </r>
    <r>
      <rPr>
        <sz val="10"/>
        <rFont val="宋体"/>
        <charset val="134"/>
      </rPr>
      <t>人</t>
    </r>
    <r>
      <rPr>
        <sz val="10"/>
        <rFont val="Times New Roman"/>
        <charset val="134"/>
      </rPr>
      <t>*3000=6.84</t>
    </r>
    <r>
      <rPr>
        <sz val="10"/>
        <rFont val="宋体"/>
        <charset val="134"/>
      </rPr>
      <t>万元，省财政承担</t>
    </r>
    <r>
      <rPr>
        <sz val="10"/>
        <rFont val="Times New Roman"/>
        <charset val="134"/>
      </rPr>
      <t>15.2</t>
    </r>
    <r>
      <rPr>
        <sz val="10"/>
        <rFont val="宋体"/>
        <charset val="134"/>
      </rPr>
      <t>元</t>
    </r>
    <r>
      <rPr>
        <sz val="10"/>
        <rFont val="Times New Roman"/>
        <charset val="134"/>
      </rPr>
      <t>/</t>
    </r>
    <r>
      <rPr>
        <sz val="10"/>
        <rFont val="宋体"/>
        <charset val="134"/>
      </rPr>
      <t>人</t>
    </r>
    <r>
      <rPr>
        <sz val="10"/>
        <rFont val="Times New Roman"/>
        <charset val="134"/>
      </rPr>
      <t>*3000=4.56</t>
    </r>
  </si>
  <si>
    <r>
      <rPr>
        <sz val="10"/>
        <rFont val="宋体"/>
        <charset val="134"/>
      </rPr>
      <t>孕产妇免费产前筛查</t>
    </r>
    <r>
      <rPr>
        <sz val="10"/>
        <rFont val="Times New Roman"/>
        <charset val="134"/>
      </rPr>
      <t>**</t>
    </r>
  </si>
  <si>
    <r>
      <rPr>
        <sz val="10"/>
        <rFont val="宋体"/>
        <charset val="134"/>
      </rPr>
      <t>（湘财社指</t>
    </r>
    <r>
      <rPr>
        <sz val="10"/>
        <rFont val="Times New Roman"/>
        <charset val="134"/>
      </rPr>
      <t>[2023] 44</t>
    </r>
    <r>
      <rPr>
        <sz val="10"/>
        <rFont val="宋体"/>
        <charset val="134"/>
      </rPr>
      <t>号）孕妇免费产前筛查项目，实际按</t>
    </r>
    <r>
      <rPr>
        <sz val="10"/>
        <rFont val="Times New Roman"/>
        <charset val="134"/>
      </rPr>
      <t>174</t>
    </r>
    <r>
      <rPr>
        <sz val="10"/>
        <rFont val="宋体"/>
        <charset val="134"/>
      </rPr>
      <t>元补贴按人数</t>
    </r>
    <r>
      <rPr>
        <sz val="10"/>
        <rFont val="Times New Roman"/>
        <charset val="134"/>
      </rPr>
      <t>2000</t>
    </r>
    <r>
      <rPr>
        <sz val="10"/>
        <rFont val="宋体"/>
        <charset val="134"/>
      </rPr>
      <t>人</t>
    </r>
    <r>
      <rPr>
        <sz val="10"/>
        <rFont val="Times New Roman"/>
        <charset val="134"/>
      </rPr>
      <t>*174</t>
    </r>
    <r>
      <rPr>
        <sz val="10"/>
        <rFont val="宋体"/>
        <charset val="134"/>
      </rPr>
      <t>元</t>
    </r>
    <r>
      <rPr>
        <sz val="10"/>
        <rFont val="Times New Roman"/>
        <charset val="134"/>
      </rPr>
      <t>/</t>
    </r>
    <r>
      <rPr>
        <sz val="10"/>
        <rFont val="宋体"/>
        <charset val="134"/>
      </rPr>
      <t>人</t>
    </r>
    <r>
      <rPr>
        <sz val="10"/>
        <rFont val="Times New Roman"/>
        <charset val="134"/>
      </rPr>
      <t>=34.8</t>
    </r>
    <r>
      <rPr>
        <sz val="10"/>
        <rFont val="宋体"/>
        <charset val="134"/>
      </rPr>
      <t>万元。需补充安排</t>
    </r>
    <r>
      <rPr>
        <sz val="10"/>
        <rFont val="Times New Roman"/>
        <charset val="134"/>
      </rPr>
      <t>34</t>
    </r>
    <r>
      <rPr>
        <sz val="10"/>
        <rFont val="宋体"/>
        <charset val="134"/>
      </rPr>
      <t>元</t>
    </r>
    <r>
      <rPr>
        <sz val="10"/>
        <rFont val="Times New Roman"/>
        <charset val="134"/>
      </rPr>
      <t>/</t>
    </r>
    <r>
      <rPr>
        <sz val="10"/>
        <rFont val="宋体"/>
        <charset val="134"/>
      </rPr>
      <t>人</t>
    </r>
    <r>
      <rPr>
        <sz val="10"/>
        <rFont val="Times New Roman"/>
        <charset val="134"/>
      </rPr>
      <t>*2000=6.8</t>
    </r>
    <r>
      <rPr>
        <sz val="10"/>
        <rFont val="宋体"/>
        <charset val="134"/>
      </rPr>
      <t>万元，市县配套承担</t>
    </r>
    <r>
      <rPr>
        <sz val="10"/>
        <rFont val="Times New Roman"/>
        <charset val="134"/>
      </rPr>
      <t>84</t>
    </r>
    <r>
      <rPr>
        <sz val="10"/>
        <rFont val="宋体"/>
        <charset val="134"/>
      </rPr>
      <t>元</t>
    </r>
    <r>
      <rPr>
        <sz val="10"/>
        <rFont val="Times New Roman"/>
        <charset val="134"/>
      </rPr>
      <t>/</t>
    </r>
    <r>
      <rPr>
        <sz val="10"/>
        <rFont val="宋体"/>
        <charset val="134"/>
      </rPr>
      <t>人</t>
    </r>
    <r>
      <rPr>
        <sz val="10"/>
        <rFont val="Times New Roman"/>
        <charset val="134"/>
      </rPr>
      <t>=16.8</t>
    </r>
    <r>
      <rPr>
        <sz val="10"/>
        <rFont val="宋体"/>
        <charset val="134"/>
      </rPr>
      <t>万元，省级承担</t>
    </r>
    <r>
      <rPr>
        <sz val="10"/>
        <rFont val="Times New Roman"/>
        <charset val="134"/>
      </rPr>
      <t>56</t>
    </r>
    <r>
      <rPr>
        <sz val="10"/>
        <rFont val="宋体"/>
        <charset val="134"/>
      </rPr>
      <t>元</t>
    </r>
    <r>
      <rPr>
        <sz val="10"/>
        <rFont val="Times New Roman"/>
        <charset val="134"/>
      </rPr>
      <t>/</t>
    </r>
    <r>
      <rPr>
        <sz val="10"/>
        <rFont val="宋体"/>
        <charset val="134"/>
      </rPr>
      <t>人</t>
    </r>
  </si>
  <si>
    <t>非税收入安排的支出（东安县妇幼保健计划生育服务中心）</t>
  </si>
  <si>
    <r>
      <rPr>
        <sz val="10"/>
        <rFont val="宋体"/>
        <charset val="134"/>
      </rPr>
      <t>非税收入成本支出，按收入进度拨付，预计收入</t>
    </r>
    <r>
      <rPr>
        <sz val="10"/>
        <rFont val="Times New Roman"/>
        <charset val="134"/>
      </rPr>
      <t>150</t>
    </r>
    <r>
      <rPr>
        <sz val="10"/>
        <rFont val="宋体"/>
        <charset val="134"/>
      </rPr>
      <t>万元</t>
    </r>
  </si>
  <si>
    <r>
      <rPr>
        <sz val="10"/>
        <rFont val="Times New Roman"/>
        <charset val="134"/>
      </rPr>
      <t>4</t>
    </r>
    <r>
      <rPr>
        <sz val="10"/>
        <rFont val="宋体"/>
        <charset val="134"/>
      </rPr>
      <t>）基本公共卫生服务</t>
    </r>
    <r>
      <rPr>
        <sz val="10"/>
        <rFont val="Times New Roman"/>
        <charset val="134"/>
      </rPr>
      <t>**</t>
    </r>
  </si>
  <si>
    <r>
      <rPr>
        <sz val="10"/>
        <rFont val="宋体"/>
        <charset val="134"/>
      </rPr>
      <t>《基本公共服务领域省与市县共同财政事权和支出责任划分改革方案》（湘政办发【</t>
    </r>
    <r>
      <rPr>
        <sz val="10"/>
        <rFont val="Times New Roman"/>
        <charset val="134"/>
      </rPr>
      <t>2019</t>
    </r>
    <r>
      <rPr>
        <sz val="10"/>
        <rFont val="宋体"/>
        <charset val="134"/>
      </rPr>
      <t>】</t>
    </r>
    <r>
      <rPr>
        <sz val="10"/>
        <rFont val="Times New Roman"/>
        <charset val="134"/>
      </rPr>
      <t>16</t>
    </r>
    <r>
      <rPr>
        <sz val="10"/>
        <rFont val="宋体"/>
        <charset val="134"/>
      </rPr>
      <t>号），全年支出需求</t>
    </r>
    <r>
      <rPr>
        <sz val="10"/>
        <rFont val="Times New Roman"/>
        <charset val="134"/>
      </rPr>
      <t>4364</t>
    </r>
    <r>
      <rPr>
        <sz val="10"/>
        <rFont val="宋体"/>
        <charset val="134"/>
      </rPr>
      <t>万元，按人口</t>
    </r>
    <r>
      <rPr>
        <sz val="10"/>
        <rFont val="Times New Roman"/>
        <charset val="134"/>
      </rPr>
      <t>49.04</t>
    </r>
    <r>
      <rPr>
        <sz val="10"/>
        <rFont val="宋体"/>
        <charset val="134"/>
      </rPr>
      <t>万人</t>
    </r>
    <r>
      <rPr>
        <sz val="10"/>
        <rFont val="Times New Roman"/>
        <charset val="134"/>
      </rPr>
      <t>*2023</t>
    </r>
    <r>
      <rPr>
        <sz val="10"/>
        <rFont val="宋体"/>
        <charset val="134"/>
      </rPr>
      <t>年财政补助标准每人每年</t>
    </r>
    <r>
      <rPr>
        <sz val="10"/>
        <rFont val="Times New Roman"/>
        <charset val="134"/>
      </rPr>
      <t>89</t>
    </r>
    <r>
      <rPr>
        <sz val="10"/>
        <rFont val="宋体"/>
        <charset val="134"/>
      </rPr>
      <t>元（比</t>
    </r>
    <r>
      <rPr>
        <sz val="10"/>
        <rFont val="Times New Roman"/>
        <charset val="134"/>
      </rPr>
      <t>2022</t>
    </r>
    <r>
      <rPr>
        <sz val="10"/>
        <rFont val="宋体"/>
        <charset val="134"/>
      </rPr>
      <t>年多</t>
    </r>
    <r>
      <rPr>
        <sz val="10"/>
        <rFont val="Times New Roman"/>
        <charset val="134"/>
      </rPr>
      <t>3</t>
    </r>
    <r>
      <rPr>
        <sz val="10"/>
        <rFont val="宋体"/>
        <charset val="134"/>
      </rPr>
      <t>元）</t>
    </r>
    <r>
      <rPr>
        <sz val="10"/>
        <rFont val="Times New Roman"/>
        <charset val="134"/>
      </rPr>
      <t>*40%*30%=523.75+</t>
    </r>
    <r>
      <rPr>
        <sz val="10"/>
        <rFont val="宋体"/>
        <charset val="134"/>
      </rPr>
      <t>预留</t>
    </r>
    <r>
      <rPr>
        <sz val="10"/>
        <rFont val="Times New Roman"/>
        <charset val="134"/>
      </rPr>
      <t>63</t>
    </r>
    <r>
      <rPr>
        <sz val="10"/>
        <rFont val="宋体"/>
        <charset val="134"/>
      </rPr>
      <t>万元（中央</t>
    </r>
    <r>
      <rPr>
        <sz val="10"/>
        <rFont val="Times New Roman"/>
        <charset val="134"/>
      </rPr>
      <t>60%</t>
    </r>
    <r>
      <rPr>
        <sz val="10"/>
        <rFont val="宋体"/>
        <charset val="134"/>
      </rPr>
      <t>，省</t>
    </r>
    <r>
      <rPr>
        <sz val="10"/>
        <rFont val="Times New Roman"/>
        <charset val="134"/>
      </rPr>
      <t>28%</t>
    </r>
    <r>
      <rPr>
        <sz val="10"/>
        <rFont val="宋体"/>
        <charset val="134"/>
      </rPr>
      <t>，县</t>
    </r>
    <r>
      <rPr>
        <sz val="10"/>
        <rFont val="Times New Roman"/>
        <charset val="134"/>
      </rPr>
      <t>12%</t>
    </r>
    <r>
      <rPr>
        <sz val="10"/>
        <rFont val="宋体"/>
        <charset val="134"/>
      </rPr>
      <t>；包含：（</t>
    </r>
    <r>
      <rPr>
        <sz val="10"/>
        <rFont val="Times New Roman"/>
        <charset val="134"/>
      </rPr>
      <t>1</t>
    </r>
    <r>
      <rPr>
        <sz val="10"/>
        <rFont val="宋体"/>
        <charset val="134"/>
      </rPr>
      <t>）</t>
    </r>
    <r>
      <rPr>
        <sz val="10"/>
        <rFont val="Times New Roman"/>
        <charset val="134"/>
      </rPr>
      <t>7</t>
    </r>
    <r>
      <rPr>
        <sz val="10"/>
        <rFont val="宋体"/>
        <charset val="134"/>
      </rPr>
      <t>个妇幼类项目（湘卫妇幼处便函</t>
    </r>
    <r>
      <rPr>
        <sz val="10"/>
        <rFont val="Times New Roman"/>
        <charset val="134"/>
      </rPr>
      <t>[2023] 40</t>
    </r>
    <r>
      <rPr>
        <sz val="10"/>
        <rFont val="宋体"/>
        <charset val="134"/>
      </rPr>
      <t>号内容）</t>
    </r>
    <r>
      <rPr>
        <sz val="10"/>
        <rFont val="Times New Roman"/>
        <charset val="134"/>
      </rPr>
      <t>1</t>
    </r>
    <r>
      <rPr>
        <sz val="10"/>
        <rFont val="宋体"/>
        <charset val="134"/>
      </rPr>
      <t>全省基本避孕服务、</t>
    </r>
    <r>
      <rPr>
        <sz val="10"/>
        <rFont val="Times New Roman"/>
        <charset val="134"/>
      </rPr>
      <t>2</t>
    </r>
    <r>
      <rPr>
        <sz val="10"/>
        <rFont val="宋体"/>
        <charset val="134"/>
      </rPr>
      <t>孕前优生健康检查（任务</t>
    </r>
    <r>
      <rPr>
        <sz val="10"/>
        <rFont val="Times New Roman"/>
        <charset val="134"/>
      </rPr>
      <t>2000</t>
    </r>
    <r>
      <rPr>
        <sz val="10"/>
        <rFont val="宋体"/>
        <charset val="134"/>
      </rPr>
      <t>对</t>
    </r>
    <r>
      <rPr>
        <sz val="10"/>
        <rFont val="Times New Roman"/>
        <charset val="134"/>
      </rPr>
      <t>*240</t>
    </r>
    <r>
      <rPr>
        <sz val="10"/>
        <rFont val="宋体"/>
        <charset val="134"/>
      </rPr>
      <t>元</t>
    </r>
    <r>
      <rPr>
        <sz val="10"/>
        <rFont val="Times New Roman"/>
        <charset val="134"/>
      </rPr>
      <t>/</t>
    </r>
    <r>
      <rPr>
        <sz val="10"/>
        <rFont val="宋体"/>
        <charset val="134"/>
      </rPr>
      <t>对</t>
    </r>
    <r>
      <rPr>
        <sz val="10"/>
        <rFont val="Times New Roman"/>
        <charset val="134"/>
      </rPr>
      <t>*30%=14.4</t>
    </r>
    <r>
      <rPr>
        <sz val="10"/>
        <rFont val="宋体"/>
        <charset val="134"/>
      </rPr>
      <t>万元）、</t>
    </r>
    <r>
      <rPr>
        <sz val="10"/>
        <rFont val="Times New Roman"/>
        <charset val="134"/>
      </rPr>
      <t>3</t>
    </r>
    <r>
      <rPr>
        <sz val="10"/>
        <rFont val="宋体"/>
        <charset val="134"/>
      </rPr>
      <t>增补叶酸预防神经管缺陷（</t>
    </r>
    <r>
      <rPr>
        <sz val="10"/>
        <rFont val="Times New Roman"/>
        <charset val="134"/>
      </rPr>
      <t>2022</t>
    </r>
    <r>
      <rPr>
        <sz val="10"/>
        <rFont val="宋体"/>
        <charset val="134"/>
      </rPr>
      <t>年人数</t>
    </r>
    <r>
      <rPr>
        <sz val="10"/>
        <rFont val="Times New Roman"/>
        <charset val="134"/>
      </rPr>
      <t>2973</t>
    </r>
    <r>
      <rPr>
        <sz val="10"/>
        <rFont val="宋体"/>
        <charset val="134"/>
      </rPr>
      <t>人</t>
    </r>
    <r>
      <rPr>
        <sz val="10"/>
        <rFont val="Times New Roman"/>
        <charset val="134"/>
      </rPr>
      <t>*24</t>
    </r>
    <r>
      <rPr>
        <sz val="10"/>
        <rFont val="宋体"/>
        <charset val="134"/>
      </rPr>
      <t>元</t>
    </r>
    <r>
      <rPr>
        <sz val="10"/>
        <rFont val="Times New Roman"/>
        <charset val="134"/>
      </rPr>
      <t>/</t>
    </r>
    <r>
      <rPr>
        <sz val="10"/>
        <rFont val="宋体"/>
        <charset val="134"/>
      </rPr>
      <t>人</t>
    </r>
    <r>
      <rPr>
        <sz val="10"/>
        <rFont val="Times New Roman"/>
        <charset val="134"/>
      </rPr>
      <t>*40%=2.85</t>
    </r>
    <r>
      <rPr>
        <sz val="10"/>
        <rFont val="宋体"/>
        <charset val="134"/>
      </rPr>
      <t>万元）、</t>
    </r>
    <r>
      <rPr>
        <sz val="10"/>
        <rFont val="Times New Roman"/>
        <charset val="134"/>
      </rPr>
      <t>4</t>
    </r>
    <r>
      <rPr>
        <sz val="10"/>
        <rFont val="宋体"/>
        <charset val="134"/>
      </rPr>
      <t>贫困地区儿童营养改善、</t>
    </r>
    <r>
      <rPr>
        <sz val="10"/>
        <rFont val="Times New Roman"/>
        <charset val="134"/>
      </rPr>
      <t>5</t>
    </r>
    <r>
      <rPr>
        <sz val="10"/>
        <rFont val="宋体"/>
        <charset val="134"/>
      </rPr>
      <t>贫困地区新生儿疾病筛查、</t>
    </r>
    <r>
      <rPr>
        <sz val="10"/>
        <rFont val="Times New Roman"/>
        <charset val="134"/>
      </rPr>
      <t>6</t>
    </r>
    <r>
      <rPr>
        <sz val="10"/>
        <rFont val="宋体"/>
        <charset val="134"/>
      </rPr>
      <t>地中海贫血防控、</t>
    </r>
    <r>
      <rPr>
        <sz val="10"/>
        <rFont val="Times New Roman"/>
        <charset val="134"/>
      </rPr>
      <t>7</t>
    </r>
    <r>
      <rPr>
        <sz val="10"/>
        <rFont val="宋体"/>
        <charset val="134"/>
      </rPr>
      <t>农村和城镇低保适龄妇女</t>
    </r>
    <r>
      <rPr>
        <sz val="10"/>
        <rFont val="宋体"/>
        <charset val="134"/>
      </rPr>
      <t>“</t>
    </r>
    <r>
      <rPr>
        <sz val="10"/>
        <rFont val="宋体"/>
        <charset val="134"/>
      </rPr>
      <t>两癌</t>
    </r>
    <r>
      <rPr>
        <sz val="10"/>
        <rFont val="宋体"/>
        <charset val="134"/>
      </rPr>
      <t>”</t>
    </r>
    <r>
      <rPr>
        <sz val="10"/>
        <rFont val="宋体"/>
        <charset val="134"/>
      </rPr>
      <t>检查（任务数</t>
    </r>
    <r>
      <rPr>
        <sz val="10"/>
        <rFont val="Times New Roman"/>
        <charset val="134"/>
      </rPr>
      <t>7500*140</t>
    </r>
    <r>
      <rPr>
        <sz val="10"/>
        <rFont val="宋体"/>
        <charset val="134"/>
      </rPr>
      <t>元</t>
    </r>
    <r>
      <rPr>
        <sz val="10"/>
        <rFont val="Times New Roman"/>
        <charset val="134"/>
      </rPr>
      <t>/</t>
    </r>
    <r>
      <rPr>
        <sz val="10"/>
        <rFont val="宋体"/>
        <charset val="134"/>
      </rPr>
      <t>人</t>
    </r>
    <r>
      <rPr>
        <sz val="10"/>
        <rFont val="Times New Roman"/>
        <charset val="134"/>
      </rPr>
      <t>*60%</t>
    </r>
    <r>
      <rPr>
        <sz val="10"/>
        <rFont val="宋体"/>
        <charset val="134"/>
      </rPr>
      <t>负担比例</t>
    </r>
    <r>
      <rPr>
        <sz val="10"/>
        <rFont val="Times New Roman"/>
        <charset val="134"/>
      </rPr>
      <t>=63</t>
    </r>
    <r>
      <rPr>
        <sz val="10"/>
        <rFont val="宋体"/>
        <charset val="134"/>
      </rPr>
      <t>万元）；</t>
    </r>
  </si>
  <si>
    <r>
      <rPr>
        <sz val="10"/>
        <rFont val="Times New Roman"/>
        <charset val="134"/>
      </rPr>
      <t>5</t>
    </r>
    <r>
      <rPr>
        <sz val="10"/>
        <rFont val="宋体"/>
        <charset val="134"/>
      </rPr>
      <t>）重大突发公共卫生应急防控防治经费</t>
    </r>
    <r>
      <rPr>
        <sz val="10"/>
        <rFont val="Times New Roman"/>
        <charset val="134"/>
      </rPr>
      <t>**</t>
    </r>
  </si>
  <si>
    <t>疫情防控预留经费，含防疫物资购置储备、供应保障、实验室建设等经费</t>
  </si>
  <si>
    <r>
      <rPr>
        <sz val="10"/>
        <rFont val="Times New Roman"/>
        <charset val="134"/>
      </rPr>
      <t>5</t>
    </r>
    <r>
      <rPr>
        <sz val="10"/>
        <rFont val="黑体"/>
        <charset val="134"/>
      </rPr>
      <t>、计划生育事务（计生协会）</t>
    </r>
  </si>
  <si>
    <r>
      <rPr>
        <sz val="10"/>
        <rFont val="宋体"/>
        <charset val="134"/>
      </rPr>
      <t>（</t>
    </r>
    <r>
      <rPr>
        <sz val="10"/>
        <rFont val="Times New Roman"/>
        <charset val="134"/>
      </rPr>
      <t>1</t>
    </r>
    <r>
      <rPr>
        <sz val="10"/>
        <rFont val="宋体"/>
        <charset val="134"/>
      </rPr>
      <t>）计生协会工作经费</t>
    </r>
  </si>
  <si>
    <r>
      <rPr>
        <sz val="10"/>
        <rFont val="宋体"/>
        <charset val="134"/>
      </rPr>
      <t>（2）农村部分计划生育家庭奖励扶助</t>
    </r>
    <r>
      <rPr>
        <sz val="10"/>
        <rFont val="Times New Roman"/>
        <charset val="134"/>
      </rPr>
      <t>**</t>
    </r>
  </si>
  <si>
    <r>
      <rPr>
        <sz val="10"/>
        <rFont val="宋体"/>
        <charset val="134"/>
      </rPr>
      <t>中央省县比例为</t>
    </r>
    <r>
      <rPr>
        <sz val="10"/>
        <rFont val="Times New Roman"/>
        <charset val="134"/>
      </rPr>
      <t>60%</t>
    </r>
    <r>
      <rPr>
        <sz val="10"/>
        <rFont val="宋体"/>
        <charset val="134"/>
      </rPr>
      <t>：</t>
    </r>
    <r>
      <rPr>
        <sz val="10"/>
        <rFont val="Times New Roman"/>
        <charset val="134"/>
      </rPr>
      <t>28%</t>
    </r>
    <r>
      <rPr>
        <sz val="10"/>
        <rFont val="宋体"/>
        <charset val="134"/>
      </rPr>
      <t>：</t>
    </r>
    <r>
      <rPr>
        <sz val="10"/>
        <rFont val="Times New Roman"/>
        <charset val="134"/>
      </rPr>
      <t>12%</t>
    </r>
    <r>
      <rPr>
        <sz val="10"/>
        <rFont val="宋体"/>
        <charset val="134"/>
      </rPr>
      <t>，全年需求</t>
    </r>
    <r>
      <rPr>
        <sz val="10"/>
        <rFont val="Times New Roman"/>
        <charset val="134"/>
      </rPr>
      <t>1001.37</t>
    </r>
    <r>
      <rPr>
        <sz val="10"/>
        <rFont val="宋体"/>
        <charset val="134"/>
      </rPr>
      <t>万元，配套安排奖扶</t>
    </r>
    <r>
      <rPr>
        <sz val="10"/>
        <rFont val="Times New Roman"/>
        <charset val="134"/>
      </rPr>
      <t>10431</t>
    </r>
    <r>
      <rPr>
        <sz val="10"/>
        <rFont val="宋体"/>
        <charset val="134"/>
      </rPr>
      <t>人</t>
    </r>
    <r>
      <rPr>
        <sz val="10"/>
        <rFont val="Times New Roman"/>
        <charset val="134"/>
      </rPr>
      <t>*960</t>
    </r>
    <r>
      <rPr>
        <sz val="10"/>
        <rFont val="宋体"/>
        <charset val="134"/>
      </rPr>
      <t>元</t>
    </r>
    <r>
      <rPr>
        <sz val="10"/>
        <rFont val="Times New Roman"/>
        <charset val="134"/>
      </rPr>
      <t>/</t>
    </r>
    <r>
      <rPr>
        <sz val="10"/>
        <rFont val="宋体"/>
        <charset val="134"/>
      </rPr>
      <t>年</t>
    </r>
    <r>
      <rPr>
        <sz val="10"/>
        <rFont val="Times New Roman"/>
        <charset val="134"/>
      </rPr>
      <t>*0.4*0.3=120.17</t>
    </r>
    <r>
      <rPr>
        <sz val="10"/>
        <rFont val="宋体"/>
        <charset val="134"/>
      </rPr>
      <t>万元，</t>
    </r>
  </si>
  <si>
    <r>
      <rPr>
        <sz val="10"/>
        <rFont val="宋体"/>
        <charset val="134"/>
      </rPr>
      <t>（3）计划生育家庭特别扶助</t>
    </r>
    <r>
      <rPr>
        <sz val="10"/>
        <rFont val="Times New Roman"/>
        <charset val="134"/>
      </rPr>
      <t>**</t>
    </r>
  </si>
  <si>
    <r>
      <rPr>
        <sz val="10"/>
        <rFont val="宋体"/>
        <charset val="134"/>
      </rPr>
      <t>全年需要</t>
    </r>
    <r>
      <rPr>
        <sz val="10"/>
        <rFont val="Times New Roman"/>
        <charset val="134"/>
      </rPr>
      <t>425.47</t>
    </r>
    <r>
      <rPr>
        <sz val="10"/>
        <rFont val="宋体"/>
        <charset val="134"/>
      </rPr>
      <t>万元，中央负担国标</t>
    </r>
    <r>
      <rPr>
        <sz val="10"/>
        <rFont val="Times New Roman"/>
        <charset val="134"/>
      </rPr>
      <t>60%</t>
    </r>
    <r>
      <rPr>
        <sz val="10"/>
        <rFont val="宋体"/>
        <charset val="134"/>
      </rPr>
      <t>，提标部分省县</t>
    </r>
    <r>
      <rPr>
        <sz val="10"/>
        <rFont val="Times New Roman"/>
        <charset val="134"/>
      </rPr>
      <t>7</t>
    </r>
    <r>
      <rPr>
        <sz val="10"/>
        <rFont val="宋体"/>
        <charset val="134"/>
      </rPr>
      <t>：</t>
    </r>
    <r>
      <rPr>
        <sz val="10"/>
        <rFont val="Times New Roman"/>
        <charset val="134"/>
      </rPr>
      <t>3</t>
    </r>
    <r>
      <rPr>
        <sz val="10"/>
        <rFont val="宋体"/>
        <charset val="134"/>
      </rPr>
      <t>分担，独生子女死亡</t>
    </r>
    <r>
      <rPr>
        <sz val="10"/>
        <rFont val="Times New Roman"/>
        <charset val="134"/>
      </rPr>
      <t>311</t>
    </r>
    <r>
      <rPr>
        <sz val="10"/>
        <rFont val="宋体"/>
        <charset val="134"/>
      </rPr>
      <t>人</t>
    </r>
    <r>
      <rPr>
        <sz val="10"/>
        <rFont val="Times New Roman"/>
        <charset val="134"/>
      </rPr>
      <t>*705</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人；独生子女伤残</t>
    </r>
    <r>
      <rPr>
        <sz val="10"/>
        <rFont val="Times New Roman"/>
        <charset val="134"/>
      </rPr>
      <t>246</t>
    </r>
    <r>
      <rPr>
        <sz val="10"/>
        <rFont val="宋体"/>
        <charset val="134"/>
      </rPr>
      <t>人</t>
    </r>
    <r>
      <rPr>
        <sz val="10"/>
        <rFont val="Times New Roman"/>
        <charset val="134"/>
      </rPr>
      <t>*550</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人，县本级</t>
    </r>
    <r>
      <rPr>
        <sz val="10"/>
        <rFont val="Times New Roman"/>
        <charset val="134"/>
      </rPr>
      <t>88.81</t>
    </r>
    <r>
      <rPr>
        <sz val="10"/>
        <rFont val="宋体"/>
        <charset val="134"/>
      </rPr>
      <t>万。</t>
    </r>
  </si>
  <si>
    <r>
      <rPr>
        <sz val="10"/>
        <rFont val="宋体"/>
        <charset val="134"/>
      </rPr>
      <t>（4）独生子女保健费</t>
    </r>
    <r>
      <rPr>
        <sz val="10"/>
        <rFont val="Times New Roman"/>
        <charset val="134"/>
      </rPr>
      <t>**</t>
    </r>
  </si>
  <si>
    <r>
      <rPr>
        <sz val="10"/>
        <rFont val="宋体"/>
        <charset val="134"/>
      </rPr>
      <t>独生子女保健费发放</t>
    </r>
    <r>
      <rPr>
        <sz val="10"/>
        <rFont val="Times New Roman"/>
        <charset val="134"/>
      </rPr>
      <t>260</t>
    </r>
    <r>
      <rPr>
        <sz val="10"/>
        <rFont val="宋体"/>
        <charset val="134"/>
      </rPr>
      <t>人</t>
    </r>
    <r>
      <rPr>
        <sz val="10"/>
        <rFont val="Times New Roman"/>
        <charset val="134"/>
      </rPr>
      <t>*240</t>
    </r>
    <r>
      <rPr>
        <sz val="10"/>
        <rFont val="宋体"/>
        <charset val="134"/>
      </rPr>
      <t>元</t>
    </r>
    <r>
      <rPr>
        <sz val="10"/>
        <rFont val="Times New Roman"/>
        <charset val="134"/>
      </rPr>
      <t>/</t>
    </r>
    <r>
      <rPr>
        <sz val="10"/>
        <rFont val="宋体"/>
        <charset val="134"/>
      </rPr>
      <t>年</t>
    </r>
    <r>
      <rPr>
        <sz val="10"/>
        <rFont val="Times New Roman"/>
        <charset val="134"/>
      </rPr>
      <t>*</t>
    </r>
    <r>
      <rPr>
        <sz val="10"/>
        <rFont val="宋体"/>
        <charset val="134"/>
      </rPr>
      <t>县级配套</t>
    </r>
    <r>
      <rPr>
        <sz val="10"/>
        <rFont val="Times New Roman"/>
        <charset val="134"/>
      </rPr>
      <t>80%=4.992</t>
    </r>
    <r>
      <rPr>
        <sz val="10"/>
        <rFont val="宋体"/>
        <charset val="134"/>
      </rPr>
      <t>万。</t>
    </r>
  </si>
  <si>
    <r>
      <rPr>
        <sz val="10"/>
        <rFont val="宋体"/>
        <charset val="134"/>
      </rPr>
      <t>（5）城镇独生子女父母奖励政策县级配套</t>
    </r>
    <r>
      <rPr>
        <sz val="10"/>
        <rFont val="Times New Roman"/>
        <charset val="134"/>
      </rPr>
      <t>**</t>
    </r>
  </si>
  <si>
    <r>
      <rPr>
        <sz val="10"/>
        <rFont val="宋体"/>
        <charset val="134"/>
      </rPr>
      <t>省县</t>
    </r>
    <r>
      <rPr>
        <sz val="10"/>
        <rFont val="Times New Roman"/>
        <charset val="134"/>
      </rPr>
      <t>55</t>
    </r>
    <r>
      <rPr>
        <sz val="10"/>
        <rFont val="宋体"/>
        <charset val="134"/>
      </rPr>
      <t>分担，全年</t>
    </r>
    <r>
      <rPr>
        <sz val="10"/>
        <rFont val="Times New Roman"/>
        <charset val="134"/>
      </rPr>
      <t>547.2</t>
    </r>
    <r>
      <rPr>
        <sz val="10"/>
        <rFont val="宋体"/>
        <charset val="134"/>
      </rPr>
      <t>万元，县级分担按</t>
    </r>
    <r>
      <rPr>
        <sz val="10"/>
        <rFont val="Times New Roman"/>
        <charset val="134"/>
      </rPr>
      <t>5700</t>
    </r>
    <r>
      <rPr>
        <sz val="10"/>
        <rFont val="宋体"/>
        <charset val="134"/>
      </rPr>
      <t>人</t>
    </r>
    <r>
      <rPr>
        <sz val="10"/>
        <rFont val="Times New Roman"/>
        <charset val="134"/>
      </rPr>
      <t>*960</t>
    </r>
    <r>
      <rPr>
        <sz val="10"/>
        <rFont val="宋体"/>
        <charset val="134"/>
      </rPr>
      <t>元</t>
    </r>
    <r>
      <rPr>
        <sz val="10"/>
        <rFont val="Times New Roman"/>
        <charset val="134"/>
      </rPr>
      <t>/</t>
    </r>
    <r>
      <rPr>
        <sz val="10"/>
        <rFont val="宋体"/>
        <charset val="134"/>
      </rPr>
      <t>年</t>
    </r>
    <r>
      <rPr>
        <sz val="10"/>
        <rFont val="Times New Roman"/>
        <charset val="134"/>
      </rPr>
      <t>*</t>
    </r>
    <r>
      <rPr>
        <sz val="10"/>
        <rFont val="宋体"/>
        <charset val="134"/>
      </rPr>
      <t>县</t>
    </r>
    <r>
      <rPr>
        <sz val="10"/>
        <rFont val="Times New Roman"/>
        <charset val="134"/>
      </rPr>
      <t>50%=273.6</t>
    </r>
    <r>
      <rPr>
        <sz val="10"/>
        <rFont val="宋体"/>
        <charset val="134"/>
      </rPr>
      <t>万元；《湖南省完善城镇独生子女父母奖励办法若干规定》（湘政发</t>
    </r>
    <r>
      <rPr>
        <sz val="10"/>
        <rFont val="Times New Roman"/>
        <charset val="134"/>
      </rPr>
      <t>[2014]27</t>
    </r>
    <r>
      <rPr>
        <sz val="10"/>
        <rFont val="宋体"/>
        <charset val="134"/>
      </rPr>
      <t>号）</t>
    </r>
  </si>
  <si>
    <r>
      <rPr>
        <sz val="10"/>
        <rFont val="宋体"/>
        <charset val="134"/>
      </rPr>
      <t>（6）计划生育手术并发症</t>
    </r>
    <r>
      <rPr>
        <sz val="10"/>
        <rFont val="Times New Roman"/>
        <charset val="134"/>
      </rPr>
      <t>**</t>
    </r>
  </si>
  <si>
    <r>
      <rPr>
        <sz val="10"/>
        <rFont val="宋体"/>
        <charset val="134"/>
      </rPr>
      <t>永财社【</t>
    </r>
    <r>
      <rPr>
        <sz val="10"/>
        <rFont val="Times New Roman"/>
        <charset val="134"/>
      </rPr>
      <t>2022</t>
    </r>
    <r>
      <rPr>
        <sz val="10"/>
        <rFont val="宋体"/>
        <charset val="134"/>
      </rPr>
      <t>】</t>
    </r>
    <r>
      <rPr>
        <sz val="10"/>
        <rFont val="Times New Roman"/>
        <charset val="134"/>
      </rPr>
      <t>2</t>
    </r>
    <r>
      <rPr>
        <sz val="10"/>
        <rFont val="宋体"/>
        <charset val="134"/>
      </rPr>
      <t>号，二级</t>
    </r>
    <r>
      <rPr>
        <sz val="10"/>
        <rFont val="Times New Roman"/>
        <charset val="134"/>
      </rPr>
      <t>2</t>
    </r>
    <r>
      <rPr>
        <sz val="10"/>
        <rFont val="宋体"/>
        <charset val="134"/>
      </rPr>
      <t>人，</t>
    </r>
    <r>
      <rPr>
        <sz val="10"/>
        <rFont val="Times New Roman"/>
        <charset val="134"/>
      </rPr>
      <t>560</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人；三级</t>
    </r>
    <r>
      <rPr>
        <sz val="10"/>
        <rFont val="Times New Roman"/>
        <charset val="134"/>
      </rPr>
      <t>26</t>
    </r>
    <r>
      <rPr>
        <sz val="10"/>
        <rFont val="宋体"/>
        <charset val="134"/>
      </rPr>
      <t>人，</t>
    </r>
    <r>
      <rPr>
        <sz val="10"/>
        <rFont val="Times New Roman"/>
        <charset val="134"/>
      </rPr>
      <t>430</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人手术并发症，全年需求</t>
    </r>
    <r>
      <rPr>
        <sz val="10"/>
        <rFont val="Times New Roman"/>
        <charset val="134"/>
      </rPr>
      <t>15.79</t>
    </r>
    <r>
      <rPr>
        <sz val="10"/>
        <rFont val="宋体"/>
        <charset val="134"/>
      </rPr>
      <t>万元，中央负担国标</t>
    </r>
    <r>
      <rPr>
        <sz val="10"/>
        <rFont val="Times New Roman"/>
        <charset val="134"/>
      </rPr>
      <t>60%</t>
    </r>
    <r>
      <rPr>
        <sz val="10"/>
        <rFont val="宋体"/>
        <charset val="134"/>
      </rPr>
      <t>，提标部分省县</t>
    </r>
    <r>
      <rPr>
        <sz val="10"/>
        <rFont val="Times New Roman"/>
        <charset val="134"/>
      </rPr>
      <t>7</t>
    </r>
    <r>
      <rPr>
        <sz val="10"/>
        <rFont val="宋体"/>
        <charset val="134"/>
      </rPr>
      <t>：</t>
    </r>
    <r>
      <rPr>
        <sz val="10"/>
        <rFont val="Times New Roman"/>
        <charset val="134"/>
      </rPr>
      <t>3</t>
    </r>
    <r>
      <rPr>
        <sz val="10"/>
        <rFont val="宋体"/>
        <charset val="134"/>
      </rPr>
      <t>分担，高于省标准</t>
    </r>
    <r>
      <rPr>
        <sz val="10"/>
        <rFont val="Times New Roman"/>
        <charset val="134"/>
      </rPr>
      <t>100</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t>
    </r>
    <r>
      <rPr>
        <sz val="10"/>
        <rFont val="Times New Roman"/>
        <charset val="134"/>
      </rPr>
      <t>*28*12=3.36</t>
    </r>
    <r>
      <rPr>
        <sz val="10"/>
        <rFont val="宋体"/>
        <charset val="134"/>
      </rPr>
      <t>万元，国标部分上级负担</t>
    </r>
    <r>
      <rPr>
        <sz val="10"/>
        <rFont val="Times New Roman"/>
        <charset val="134"/>
      </rPr>
      <t>8.51136</t>
    </r>
    <r>
      <rPr>
        <sz val="10"/>
        <rFont val="宋体"/>
        <charset val="134"/>
      </rPr>
      <t>万元，县级负担</t>
    </r>
    <r>
      <rPr>
        <sz val="10"/>
        <rFont val="Times New Roman"/>
        <charset val="134"/>
      </rPr>
      <t>1.16064</t>
    </r>
    <r>
      <rPr>
        <sz val="10"/>
        <rFont val="宋体"/>
        <charset val="134"/>
      </rPr>
      <t>万元</t>
    </r>
    <r>
      <rPr>
        <sz val="10"/>
        <rFont val="Times New Roman"/>
        <charset val="134"/>
      </rPr>
      <t>+</t>
    </r>
    <r>
      <rPr>
        <sz val="10"/>
        <rFont val="宋体"/>
        <charset val="134"/>
      </rPr>
      <t>省提标</t>
    </r>
    <r>
      <rPr>
        <sz val="10"/>
        <rFont val="Times New Roman"/>
        <charset val="134"/>
      </rPr>
      <t>70*0.12*12</t>
    </r>
    <r>
      <rPr>
        <sz val="10"/>
        <rFont val="宋体"/>
        <charset val="134"/>
      </rPr>
      <t>（</t>
    </r>
    <r>
      <rPr>
        <sz val="10"/>
        <rFont val="Times New Roman"/>
        <charset val="134"/>
      </rPr>
      <t>100.8</t>
    </r>
    <r>
      <rPr>
        <sz val="10"/>
        <rFont val="宋体"/>
        <charset val="134"/>
      </rPr>
      <t>元）</t>
    </r>
    <r>
      <rPr>
        <sz val="10"/>
        <rFont val="Times New Roman"/>
        <charset val="134"/>
      </rPr>
      <t>+3.36</t>
    </r>
    <r>
      <rPr>
        <sz val="10"/>
        <rFont val="宋体"/>
        <charset val="134"/>
      </rPr>
      <t>万元</t>
    </r>
    <r>
      <rPr>
        <sz val="10"/>
        <rFont val="Times New Roman"/>
        <charset val="134"/>
      </rPr>
      <t>=4.53</t>
    </r>
    <r>
      <rPr>
        <sz val="10"/>
        <rFont val="宋体"/>
        <charset val="134"/>
      </rPr>
      <t>万元。</t>
    </r>
  </si>
  <si>
    <r>
      <rPr>
        <sz val="10"/>
        <rFont val="Times New Roman"/>
        <charset val="134"/>
      </rPr>
      <t>6</t>
    </r>
    <r>
      <rPr>
        <sz val="10"/>
        <rFont val="黑体"/>
        <charset val="134"/>
      </rPr>
      <t>、财政对基本医疗保险基金的补助</t>
    </r>
  </si>
  <si>
    <r>
      <rPr>
        <sz val="10"/>
        <rFont val="宋体"/>
        <charset val="134"/>
      </rPr>
      <t>城乡居民医疗保险经费县级配套</t>
    </r>
    <r>
      <rPr>
        <sz val="10"/>
        <rFont val="Times New Roman"/>
        <charset val="134"/>
      </rPr>
      <t>**</t>
    </r>
  </si>
  <si>
    <r>
      <rPr>
        <sz val="10"/>
        <rFont val="宋体"/>
        <charset val="134"/>
      </rPr>
      <t>全县参保人数</t>
    </r>
    <r>
      <rPr>
        <sz val="10"/>
        <rFont val="Times New Roman"/>
        <charset val="134"/>
      </rPr>
      <t>46.5</t>
    </r>
    <r>
      <rPr>
        <sz val="10"/>
        <rFont val="宋体"/>
        <charset val="134"/>
      </rPr>
      <t>万人，补助标准</t>
    </r>
    <r>
      <rPr>
        <sz val="10"/>
        <rFont val="Times New Roman"/>
        <charset val="134"/>
      </rPr>
      <t>670</t>
    </r>
    <r>
      <rPr>
        <sz val="10"/>
        <rFont val="宋体"/>
        <charset val="134"/>
      </rPr>
      <t>元</t>
    </r>
    <r>
      <rPr>
        <sz val="10"/>
        <rFont val="Times New Roman"/>
        <charset val="134"/>
      </rPr>
      <t>/</t>
    </r>
    <r>
      <rPr>
        <sz val="10"/>
        <rFont val="宋体"/>
        <charset val="134"/>
      </rPr>
      <t>人，需求</t>
    </r>
    <r>
      <rPr>
        <sz val="10"/>
        <rFont val="Times New Roman"/>
        <charset val="134"/>
      </rPr>
      <t>2.976</t>
    </r>
    <r>
      <rPr>
        <sz val="10"/>
        <rFont val="宋体"/>
        <charset val="134"/>
      </rPr>
      <t>亿元，中央省县</t>
    </r>
    <r>
      <rPr>
        <sz val="10"/>
        <rFont val="Times New Roman"/>
        <charset val="134"/>
      </rPr>
      <t>60%</t>
    </r>
    <r>
      <rPr>
        <sz val="10"/>
        <rFont val="宋体"/>
        <charset val="134"/>
      </rPr>
      <t>：</t>
    </r>
    <r>
      <rPr>
        <sz val="10"/>
        <rFont val="Times New Roman"/>
        <charset val="134"/>
      </rPr>
      <t>28%</t>
    </r>
    <r>
      <rPr>
        <sz val="10"/>
        <rFont val="宋体"/>
        <charset val="134"/>
      </rPr>
      <t>：</t>
    </r>
    <r>
      <rPr>
        <sz val="10"/>
        <rFont val="Times New Roman"/>
        <charset val="134"/>
      </rPr>
      <t>12%</t>
    </r>
    <r>
      <rPr>
        <sz val="10"/>
        <rFont val="宋体"/>
        <charset val="134"/>
      </rPr>
      <t>分担，预计市财政统筹</t>
    </r>
    <r>
      <rPr>
        <sz val="10"/>
        <rFont val="Times New Roman"/>
        <charset val="134"/>
      </rPr>
      <t>2.6189</t>
    </r>
    <r>
      <rPr>
        <sz val="10"/>
        <rFont val="宋体"/>
        <charset val="134"/>
      </rPr>
      <t>亿元（</t>
    </r>
    <r>
      <rPr>
        <sz val="10"/>
        <rFont val="Times New Roman"/>
        <charset val="134"/>
      </rPr>
      <t>2023</t>
    </r>
    <r>
      <rPr>
        <sz val="10"/>
        <rFont val="宋体"/>
        <charset val="134"/>
      </rPr>
      <t>年为</t>
    </r>
    <r>
      <rPr>
        <sz val="10"/>
        <rFont val="Times New Roman"/>
        <charset val="134"/>
      </rPr>
      <t>2.57</t>
    </r>
    <r>
      <rPr>
        <sz val="10"/>
        <rFont val="宋体"/>
        <charset val="134"/>
      </rPr>
      <t>亿元），县级需配套资金</t>
    </r>
    <r>
      <rPr>
        <sz val="10"/>
        <rFont val="Times New Roman"/>
        <charset val="134"/>
      </rPr>
      <t>3738.6</t>
    </r>
    <r>
      <rPr>
        <sz val="10"/>
        <rFont val="宋体"/>
        <charset val="134"/>
      </rPr>
      <t>万元。</t>
    </r>
  </si>
  <si>
    <r>
      <rPr>
        <sz val="10"/>
        <rFont val="Times New Roman"/>
        <charset val="134"/>
      </rPr>
      <t>7</t>
    </r>
    <r>
      <rPr>
        <sz val="10"/>
        <rFont val="黑体"/>
        <charset val="134"/>
      </rPr>
      <t>、医疗救助</t>
    </r>
  </si>
  <si>
    <r>
      <rPr>
        <sz val="10"/>
        <rFont val="宋体"/>
        <charset val="134"/>
      </rPr>
      <t>城乡医疗救助</t>
    </r>
    <r>
      <rPr>
        <sz val="10"/>
        <rFont val="Times New Roman"/>
        <charset val="134"/>
      </rPr>
      <t>**</t>
    </r>
  </si>
  <si>
    <r>
      <rPr>
        <sz val="10"/>
        <rFont val="宋体"/>
        <charset val="134"/>
      </rPr>
      <t>按湘医保发【</t>
    </r>
    <r>
      <rPr>
        <sz val="10"/>
        <rFont val="Times New Roman"/>
        <charset val="134"/>
      </rPr>
      <t>2021</t>
    </r>
    <r>
      <rPr>
        <sz val="10"/>
        <rFont val="宋体"/>
        <charset val="134"/>
      </rPr>
      <t>】</t>
    </r>
    <r>
      <rPr>
        <sz val="10"/>
        <rFont val="Times New Roman"/>
        <charset val="134"/>
      </rPr>
      <t>29</t>
    </r>
    <r>
      <rPr>
        <sz val="10"/>
        <rFont val="宋体"/>
        <charset val="134"/>
      </rPr>
      <t>号、永医保发【</t>
    </r>
    <r>
      <rPr>
        <sz val="10"/>
        <rFont val="Times New Roman"/>
        <charset val="134"/>
      </rPr>
      <t>2021</t>
    </r>
    <r>
      <rPr>
        <sz val="10"/>
        <rFont val="宋体"/>
        <charset val="134"/>
      </rPr>
      <t>】</t>
    </r>
    <r>
      <rPr>
        <sz val="10"/>
        <rFont val="Times New Roman"/>
        <charset val="134"/>
      </rPr>
      <t>25</t>
    </r>
    <r>
      <rPr>
        <sz val="10"/>
        <rFont val="宋体"/>
        <charset val="134"/>
      </rPr>
      <t>号文件，《永州市医疗救助实施细则》（永政办发〔</t>
    </r>
    <r>
      <rPr>
        <sz val="10"/>
        <rFont val="Times New Roman"/>
        <charset val="134"/>
      </rPr>
      <t>2021</t>
    </r>
    <r>
      <rPr>
        <sz val="10"/>
        <rFont val="宋体"/>
        <charset val="134"/>
      </rPr>
      <t>〕</t>
    </r>
    <r>
      <rPr>
        <sz val="10"/>
        <rFont val="Times New Roman"/>
        <charset val="134"/>
      </rPr>
      <t>23</t>
    </r>
    <r>
      <rPr>
        <sz val="10"/>
        <rFont val="宋体"/>
        <charset val="134"/>
      </rPr>
      <t>），特惠保</t>
    </r>
    <r>
      <rPr>
        <sz val="10"/>
        <rFont val="Times New Roman"/>
        <charset val="134"/>
      </rPr>
      <t>270</t>
    </r>
    <r>
      <rPr>
        <sz val="10"/>
        <rFont val="宋体"/>
        <charset val="134"/>
      </rPr>
      <t>万元、财政兜底</t>
    </r>
    <r>
      <rPr>
        <sz val="10"/>
        <rFont val="Times New Roman"/>
        <charset val="134"/>
      </rPr>
      <t>801</t>
    </r>
    <r>
      <rPr>
        <sz val="10"/>
        <rFont val="宋体"/>
        <charset val="134"/>
      </rPr>
      <t>万元平移到医疗救助，尿毒症生活费</t>
    </r>
    <r>
      <rPr>
        <sz val="10"/>
        <rFont val="Times New Roman"/>
        <charset val="134"/>
      </rPr>
      <t>300</t>
    </r>
    <r>
      <rPr>
        <sz val="10"/>
        <rFont val="宋体"/>
        <charset val="134"/>
      </rPr>
      <t>万元，尿毒症医疗救助</t>
    </r>
    <r>
      <rPr>
        <sz val="10"/>
        <rFont val="Times New Roman"/>
        <charset val="134"/>
      </rPr>
      <t>340</t>
    </r>
    <r>
      <rPr>
        <sz val="10"/>
        <rFont val="宋体"/>
        <charset val="134"/>
      </rPr>
      <t>万元，手工救助</t>
    </r>
    <r>
      <rPr>
        <sz val="10"/>
        <rFont val="Times New Roman"/>
        <charset val="134"/>
      </rPr>
      <t>300</t>
    </r>
    <r>
      <rPr>
        <sz val="10"/>
        <rFont val="宋体"/>
        <charset val="134"/>
      </rPr>
      <t>万元，系统医疗救助</t>
    </r>
    <r>
      <rPr>
        <sz val="10"/>
        <rFont val="Times New Roman"/>
        <charset val="134"/>
      </rPr>
      <t>700</t>
    </r>
    <r>
      <rPr>
        <sz val="10"/>
        <rFont val="宋体"/>
        <charset val="134"/>
      </rPr>
      <t>万，资助参保</t>
    </r>
    <r>
      <rPr>
        <sz val="10"/>
        <rFont val="Times New Roman"/>
        <charset val="134"/>
      </rPr>
      <t>637</t>
    </r>
    <r>
      <rPr>
        <sz val="10"/>
        <rFont val="宋体"/>
        <charset val="134"/>
      </rPr>
      <t>万（资助</t>
    </r>
    <r>
      <rPr>
        <sz val="10"/>
        <rFont val="Times New Roman"/>
        <charset val="134"/>
      </rPr>
      <t>320</t>
    </r>
    <r>
      <rPr>
        <sz val="10"/>
        <rFont val="宋体"/>
        <charset val="134"/>
      </rPr>
      <t>元的</t>
    </r>
    <r>
      <rPr>
        <sz val="10"/>
        <rFont val="Times New Roman"/>
        <charset val="134"/>
      </rPr>
      <t>13606</t>
    </r>
    <r>
      <rPr>
        <sz val="10"/>
        <rFont val="宋体"/>
        <charset val="134"/>
      </rPr>
      <t>人，资助</t>
    </r>
    <r>
      <rPr>
        <sz val="10"/>
        <rFont val="Times New Roman"/>
        <charset val="134"/>
      </rPr>
      <t>160</t>
    </r>
    <r>
      <rPr>
        <sz val="10"/>
        <rFont val="宋体"/>
        <charset val="134"/>
      </rPr>
      <t>元的</t>
    </r>
    <r>
      <rPr>
        <sz val="10"/>
        <rFont val="Times New Roman"/>
        <charset val="134"/>
      </rPr>
      <t>12619</t>
    </r>
    <r>
      <rPr>
        <sz val="10"/>
        <rFont val="宋体"/>
        <charset val="134"/>
      </rPr>
      <t>人），合计</t>
    </r>
    <r>
      <rPr>
        <sz val="10"/>
        <rFont val="Times New Roman"/>
        <charset val="134"/>
      </rPr>
      <t>3348</t>
    </r>
    <r>
      <rPr>
        <sz val="10"/>
        <rFont val="宋体"/>
        <charset val="134"/>
      </rPr>
      <t>万元。支出责任各级财政统筹安排，省级统筹中央与省级资金按因素法分配至县区，上级补助</t>
    </r>
    <r>
      <rPr>
        <sz val="10"/>
        <rFont val="Times New Roman"/>
        <charset val="134"/>
      </rPr>
      <t>1251</t>
    </r>
    <r>
      <rPr>
        <sz val="10"/>
        <rFont val="宋体"/>
        <charset val="134"/>
      </rPr>
      <t>万元，县级</t>
    </r>
    <r>
      <rPr>
        <sz val="10"/>
        <rFont val="Times New Roman"/>
        <charset val="134"/>
      </rPr>
      <t>1929</t>
    </r>
    <r>
      <rPr>
        <sz val="10"/>
        <rFont val="宋体"/>
        <charset val="134"/>
      </rPr>
      <t>万元</t>
    </r>
  </si>
  <si>
    <r>
      <rPr>
        <sz val="10"/>
        <rFont val="宋体"/>
        <charset val="134"/>
      </rPr>
      <t>肇事肇祸等严重精神障碍患者支出</t>
    </r>
    <r>
      <rPr>
        <sz val="10"/>
        <rFont val="Times New Roman"/>
        <charset val="134"/>
      </rPr>
      <t>**</t>
    </r>
  </si>
  <si>
    <r>
      <rPr>
        <sz val="10"/>
        <rFont val="宋体"/>
        <charset val="134"/>
      </rPr>
      <t>综治考核平安创建要求，监护人奖励</t>
    </r>
    <r>
      <rPr>
        <sz val="10"/>
        <rFont val="Times New Roman"/>
        <charset val="134"/>
      </rPr>
      <t>971</t>
    </r>
    <r>
      <rPr>
        <sz val="10"/>
        <rFont val="宋体"/>
        <charset val="134"/>
      </rPr>
      <t>人</t>
    </r>
    <r>
      <rPr>
        <sz val="10"/>
        <rFont val="Times New Roman"/>
        <charset val="134"/>
      </rPr>
      <t>*2400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=233.04</t>
    </r>
    <r>
      <rPr>
        <sz val="10"/>
        <rFont val="宋体"/>
        <charset val="134"/>
      </rPr>
      <t>万元，患者责任险、人身意外伤害险</t>
    </r>
    <r>
      <rPr>
        <sz val="10"/>
        <rFont val="Times New Roman"/>
        <charset val="134"/>
      </rPr>
      <t>2756</t>
    </r>
    <r>
      <rPr>
        <sz val="10"/>
        <rFont val="宋体"/>
        <charset val="134"/>
      </rPr>
      <t>人</t>
    </r>
    <r>
      <rPr>
        <sz val="10"/>
        <rFont val="Times New Roman"/>
        <charset val="134"/>
      </rPr>
      <t>*108</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=29.7648</t>
    </r>
    <r>
      <rPr>
        <sz val="10"/>
        <rFont val="宋体"/>
        <charset val="134"/>
      </rPr>
      <t>万元，据实结算</t>
    </r>
  </si>
  <si>
    <r>
      <rPr>
        <sz val="10"/>
        <rFont val="宋体"/>
        <charset val="134"/>
      </rPr>
      <t>麻风病经费</t>
    </r>
    <r>
      <rPr>
        <sz val="10"/>
        <rFont val="Times New Roman"/>
        <charset val="134"/>
      </rPr>
      <t>**</t>
    </r>
  </si>
  <si>
    <r>
      <rPr>
        <sz val="10"/>
        <rFont val="宋体"/>
        <charset val="134"/>
      </rPr>
      <t>麻风病人</t>
    </r>
    <r>
      <rPr>
        <sz val="10"/>
        <rFont val="Times New Roman"/>
        <charset val="134"/>
      </rPr>
      <t>7</t>
    </r>
    <r>
      <rPr>
        <sz val="10"/>
        <rFont val="宋体"/>
        <charset val="134"/>
      </rPr>
      <t>例</t>
    </r>
  </si>
  <si>
    <r>
      <rPr>
        <sz val="10"/>
        <rFont val="宋体"/>
        <charset val="134"/>
      </rPr>
      <t>尘肺病农民工基本医疗救助县级配套</t>
    </r>
    <r>
      <rPr>
        <sz val="10"/>
        <rFont val="Times New Roman"/>
        <charset val="134"/>
      </rPr>
      <t>**</t>
    </r>
  </si>
  <si>
    <r>
      <rPr>
        <sz val="10"/>
        <rFont val="宋体"/>
        <charset val="134"/>
      </rPr>
      <t>湘财社</t>
    </r>
    <r>
      <rPr>
        <sz val="10"/>
        <rFont val="Times New Roman"/>
        <charset val="134"/>
      </rPr>
      <t>[2017]7</t>
    </r>
    <r>
      <rPr>
        <sz val="10"/>
        <rFont val="宋体"/>
        <charset val="134"/>
      </rPr>
      <t>号规定按省级补助资金总额的</t>
    </r>
    <r>
      <rPr>
        <sz val="10"/>
        <rFont val="Times New Roman"/>
        <charset val="134"/>
      </rPr>
      <t>10%</t>
    </r>
    <r>
      <rPr>
        <sz val="10"/>
        <rFont val="宋体"/>
        <charset val="134"/>
      </rPr>
      <t>给予配套</t>
    </r>
    <r>
      <rPr>
        <sz val="10"/>
        <rFont val="Times New Roman"/>
        <charset val="134"/>
      </rPr>
      <t>,2023</t>
    </r>
    <r>
      <rPr>
        <sz val="10"/>
        <rFont val="宋体"/>
        <charset val="134"/>
      </rPr>
      <t>年上级补助</t>
    </r>
    <r>
      <rPr>
        <sz val="10"/>
        <rFont val="Times New Roman"/>
        <charset val="134"/>
      </rPr>
      <t>27.27</t>
    </r>
    <r>
      <rPr>
        <sz val="10"/>
        <rFont val="宋体"/>
        <charset val="134"/>
      </rPr>
      <t>万元</t>
    </r>
  </si>
  <si>
    <r>
      <rPr>
        <sz val="10"/>
        <rFont val="Times New Roman"/>
        <charset val="134"/>
      </rPr>
      <t>8</t>
    </r>
    <r>
      <rPr>
        <sz val="10"/>
        <rFont val="黑体"/>
        <charset val="134"/>
      </rPr>
      <t>、医疗保障管理事务（东安县医疗保障局）</t>
    </r>
  </si>
  <si>
    <t>医疗保险信息系统维护费</t>
  </si>
  <si>
    <t>医疗保险稽核经费（含举报经费）</t>
  </si>
  <si>
    <t>非税收入安排的支出（东安县医疗保障局）</t>
  </si>
  <si>
    <r>
      <rPr>
        <sz val="10"/>
        <rFont val="Times New Roman"/>
        <charset val="134"/>
      </rPr>
      <t>9</t>
    </r>
    <r>
      <rPr>
        <sz val="10"/>
        <rFont val="黑体"/>
        <charset val="134"/>
      </rPr>
      <t>、老龄卫生健康事物</t>
    </r>
  </si>
  <si>
    <r>
      <rPr>
        <sz val="10"/>
        <rFont val="宋体"/>
        <charset val="134"/>
      </rPr>
      <t>老年人意外保险</t>
    </r>
    <r>
      <rPr>
        <sz val="10"/>
        <rFont val="Times New Roman"/>
        <charset val="134"/>
      </rPr>
      <t>**</t>
    </r>
  </si>
  <si>
    <r>
      <rPr>
        <sz val="10"/>
        <rFont val="宋体"/>
        <charset val="134"/>
      </rPr>
      <t>湘卫发</t>
    </r>
    <r>
      <rPr>
        <sz val="10"/>
        <rFont val="Times New Roman"/>
        <charset val="134"/>
      </rPr>
      <t>[2019]2</t>
    </r>
    <r>
      <rPr>
        <sz val="10"/>
        <rFont val="宋体"/>
        <charset val="134"/>
      </rPr>
      <t>号、湘老龄办发</t>
    </r>
    <r>
      <rPr>
        <sz val="10"/>
        <rFont val="Times New Roman"/>
        <charset val="134"/>
      </rPr>
      <t>[2016]10</t>
    </r>
    <r>
      <rPr>
        <sz val="10"/>
        <rFont val="宋体"/>
        <charset val="134"/>
      </rPr>
      <t>号、永卫发</t>
    </r>
    <r>
      <rPr>
        <sz val="10"/>
        <rFont val="Times New Roman"/>
        <charset val="134"/>
      </rPr>
      <t>[2020]28</t>
    </r>
    <r>
      <rPr>
        <sz val="10"/>
        <rFont val="宋体"/>
        <charset val="134"/>
      </rPr>
      <t>号</t>
    </r>
  </si>
  <si>
    <r>
      <rPr>
        <sz val="10"/>
        <rFont val="Times New Roman"/>
        <charset val="134"/>
      </rPr>
      <t>10</t>
    </r>
    <r>
      <rPr>
        <sz val="10"/>
        <rFont val="黑体"/>
        <charset val="134"/>
      </rPr>
      <t>、其他卫生健康支出</t>
    </r>
  </si>
  <si>
    <r>
      <rPr>
        <sz val="10"/>
        <rFont val="宋体"/>
        <charset val="134"/>
      </rPr>
      <t>特殊人员医疗保险缴费</t>
    </r>
    <r>
      <rPr>
        <sz val="10"/>
        <rFont val="Times New Roman"/>
        <charset val="134"/>
      </rPr>
      <t>**</t>
    </r>
  </si>
  <si>
    <r>
      <rPr>
        <sz val="10"/>
        <rFont val="宋体"/>
        <charset val="134"/>
      </rPr>
      <t>困难企业退休退养人员医医疗保险费</t>
    </r>
    <r>
      <rPr>
        <sz val="10"/>
        <rFont val="Times New Roman"/>
        <charset val="134"/>
      </rPr>
      <t>100</t>
    </r>
    <r>
      <rPr>
        <sz val="10"/>
        <rFont val="宋体"/>
        <charset val="134"/>
      </rPr>
      <t>万、离休干部医药费</t>
    </r>
    <r>
      <rPr>
        <sz val="10"/>
        <rFont val="Times New Roman"/>
        <charset val="134"/>
      </rPr>
      <t>80</t>
    </r>
    <r>
      <rPr>
        <sz val="10"/>
        <rFont val="宋体"/>
        <charset val="134"/>
      </rPr>
      <t>万、伤残军人医药费</t>
    </r>
    <r>
      <rPr>
        <sz val="10"/>
        <rFont val="Times New Roman"/>
        <charset val="134"/>
      </rPr>
      <t>50</t>
    </r>
    <r>
      <rPr>
        <sz val="10"/>
        <rFont val="宋体"/>
        <charset val="134"/>
      </rPr>
      <t>万元</t>
    </r>
  </si>
  <si>
    <r>
      <rPr>
        <sz val="10"/>
        <rFont val="宋体"/>
        <charset val="134"/>
      </rPr>
      <t>老乡村医生生活困难补助县级配套</t>
    </r>
    <r>
      <rPr>
        <sz val="10"/>
        <rFont val="Times New Roman"/>
        <charset val="134"/>
      </rPr>
      <t>**</t>
    </r>
  </si>
  <si>
    <r>
      <rPr>
        <sz val="10"/>
        <rFont val="宋体"/>
        <charset val="134"/>
      </rPr>
      <t>按</t>
    </r>
    <r>
      <rPr>
        <sz val="10"/>
        <rFont val="Times New Roman"/>
        <charset val="134"/>
      </rPr>
      <t>2014</t>
    </r>
    <r>
      <rPr>
        <sz val="10"/>
        <rFont val="宋体"/>
        <charset val="134"/>
      </rPr>
      <t>年核准部分省县</t>
    </r>
    <r>
      <rPr>
        <sz val="10"/>
        <rFont val="Times New Roman"/>
        <charset val="134"/>
      </rPr>
      <t>55</t>
    </r>
    <r>
      <rPr>
        <sz val="10"/>
        <rFont val="宋体"/>
        <charset val="134"/>
      </rPr>
      <t>分担（纳入基础财力性资金下达，视同本级全额安排），提标部分省财政全额负担，数量变动县区自行消化。</t>
    </r>
    <r>
      <rPr>
        <sz val="10"/>
        <rFont val="Times New Roman"/>
        <charset val="134"/>
      </rPr>
      <t>2024</t>
    </r>
    <r>
      <rPr>
        <sz val="10"/>
        <rFont val="宋体"/>
        <charset val="134"/>
      </rPr>
      <t>年</t>
    </r>
    <r>
      <rPr>
        <sz val="10"/>
        <rFont val="Times New Roman"/>
        <charset val="134"/>
      </rPr>
      <t>(120</t>
    </r>
    <r>
      <rPr>
        <sz val="10"/>
        <rFont val="宋体"/>
        <charset val="134"/>
      </rPr>
      <t>元</t>
    </r>
    <r>
      <rPr>
        <sz val="10"/>
        <rFont val="Times New Roman"/>
        <charset val="134"/>
      </rPr>
      <t>/</t>
    </r>
    <r>
      <rPr>
        <sz val="10"/>
        <rFont val="宋体"/>
        <charset val="134"/>
      </rPr>
      <t>人</t>
    </r>
    <r>
      <rPr>
        <sz val="10"/>
        <rFont val="Times New Roman"/>
        <charset val="134"/>
      </rPr>
      <t>*69</t>
    </r>
    <r>
      <rPr>
        <sz val="10"/>
        <rFont val="宋体"/>
        <charset val="134"/>
      </rPr>
      <t>人</t>
    </r>
    <r>
      <rPr>
        <sz val="10"/>
        <rFont val="Times New Roman"/>
        <charset val="134"/>
      </rPr>
      <t>+150</t>
    </r>
    <r>
      <rPr>
        <sz val="10"/>
        <rFont val="宋体"/>
        <charset val="134"/>
      </rPr>
      <t>元</t>
    </r>
    <r>
      <rPr>
        <sz val="10"/>
        <rFont val="Times New Roman"/>
        <charset val="134"/>
      </rPr>
      <t>/</t>
    </r>
    <r>
      <rPr>
        <sz val="10"/>
        <rFont val="宋体"/>
        <charset val="134"/>
      </rPr>
      <t>人</t>
    </r>
    <r>
      <rPr>
        <sz val="10"/>
        <rFont val="Times New Roman"/>
        <charset val="134"/>
      </rPr>
      <t>*97</t>
    </r>
    <r>
      <rPr>
        <sz val="10"/>
        <rFont val="宋体"/>
        <charset val="134"/>
      </rPr>
      <t>人</t>
    </r>
    <r>
      <rPr>
        <sz val="10"/>
        <rFont val="Times New Roman"/>
        <charset val="134"/>
      </rPr>
      <t>+180</t>
    </r>
    <r>
      <rPr>
        <sz val="10"/>
        <rFont val="宋体"/>
        <charset val="134"/>
      </rPr>
      <t>元</t>
    </r>
    <r>
      <rPr>
        <sz val="10"/>
        <rFont val="Times New Roman"/>
        <charset val="134"/>
      </rPr>
      <t>/</t>
    </r>
    <r>
      <rPr>
        <sz val="10"/>
        <rFont val="宋体"/>
        <charset val="134"/>
      </rPr>
      <t>人</t>
    </r>
    <r>
      <rPr>
        <sz val="10"/>
        <rFont val="Times New Roman"/>
        <charset val="134"/>
      </rPr>
      <t>*609</t>
    </r>
    <r>
      <rPr>
        <sz val="10"/>
        <rFont val="宋体"/>
        <charset val="134"/>
      </rPr>
      <t>人</t>
    </r>
    <r>
      <rPr>
        <sz val="10"/>
        <rFont val="Times New Roman"/>
        <charset val="134"/>
      </rPr>
      <t>)*12=158.94</t>
    </r>
    <r>
      <rPr>
        <sz val="10"/>
        <rFont val="宋体"/>
        <charset val="134"/>
      </rPr>
      <t>万元</t>
    </r>
  </si>
  <si>
    <r>
      <rPr>
        <sz val="10"/>
        <rFont val="Times New Roman"/>
        <charset val="134"/>
      </rPr>
      <t>1</t>
    </r>
    <r>
      <rPr>
        <sz val="10"/>
        <rFont val="黑体"/>
        <charset val="134"/>
      </rPr>
      <t>、环境保护管理事务（永州市生态环境局东安分局）</t>
    </r>
  </si>
  <si>
    <t>环境监测经费</t>
  </si>
  <si>
    <r>
      <rPr>
        <sz val="10"/>
        <rFont val="宋体"/>
        <charset val="134"/>
      </rPr>
      <t>《关于印发</t>
    </r>
    <r>
      <rPr>
        <sz val="10"/>
        <rFont val="Times New Roman"/>
        <charset val="134"/>
      </rPr>
      <t>&lt;“</t>
    </r>
    <r>
      <rPr>
        <sz val="10"/>
        <rFont val="宋体"/>
        <charset val="134"/>
      </rPr>
      <t>十四五</t>
    </r>
    <r>
      <rPr>
        <sz val="10"/>
        <rFont val="Times New Roman"/>
        <charset val="134"/>
      </rPr>
      <t>”</t>
    </r>
    <r>
      <rPr>
        <sz val="10"/>
        <rFont val="宋体"/>
        <charset val="134"/>
      </rPr>
      <t>国家重点生态功能区县域生态环境质量监测与评价指标体系及实施细则</t>
    </r>
    <r>
      <rPr>
        <sz val="10"/>
        <rFont val="Times New Roman"/>
        <charset val="134"/>
      </rPr>
      <t>&gt;</t>
    </r>
    <r>
      <rPr>
        <sz val="10"/>
        <rFont val="宋体"/>
        <charset val="134"/>
      </rPr>
      <t>的通知》（环办监测函〔</t>
    </r>
    <r>
      <rPr>
        <sz val="10"/>
        <rFont val="Times New Roman"/>
        <charset val="134"/>
      </rPr>
      <t>2022</t>
    </r>
    <r>
      <rPr>
        <sz val="10"/>
        <rFont val="宋体"/>
        <charset val="134"/>
      </rPr>
      <t>〕</t>
    </r>
    <r>
      <rPr>
        <sz val="10"/>
        <rFont val="Times New Roman"/>
        <charset val="134"/>
      </rPr>
      <t>30</t>
    </r>
    <r>
      <rPr>
        <sz val="10"/>
        <rFont val="宋体"/>
        <charset val="134"/>
      </rPr>
      <t>号）、《</t>
    </r>
    <r>
      <rPr>
        <sz val="10"/>
        <rFont val="Times New Roman"/>
        <charset val="134"/>
      </rPr>
      <t>2023</t>
    </r>
    <r>
      <rPr>
        <sz val="10"/>
        <rFont val="宋体"/>
        <charset val="134"/>
      </rPr>
      <t>年永州市生态环境监测方案》永环办〔</t>
    </r>
    <r>
      <rPr>
        <sz val="10"/>
        <rFont val="Times New Roman"/>
        <charset val="134"/>
      </rPr>
      <t>2023</t>
    </r>
    <r>
      <rPr>
        <sz val="10"/>
        <rFont val="宋体"/>
        <charset val="134"/>
      </rPr>
      <t>〕</t>
    </r>
    <r>
      <rPr>
        <sz val="10"/>
        <rFont val="Times New Roman"/>
        <charset val="134"/>
      </rPr>
      <t>28</t>
    </r>
    <r>
      <rPr>
        <sz val="10"/>
        <rFont val="宋体"/>
        <charset val="134"/>
      </rPr>
      <t>号</t>
    </r>
  </si>
  <si>
    <r>
      <rPr>
        <sz val="10"/>
        <rFont val="Times New Roman"/>
        <charset val="134"/>
      </rPr>
      <t>2</t>
    </r>
    <r>
      <rPr>
        <sz val="10"/>
        <rFont val="黑体"/>
        <charset val="134"/>
      </rPr>
      <t>、污染防治</t>
    </r>
  </si>
  <si>
    <r>
      <rPr>
        <sz val="10"/>
        <rFont val="宋体"/>
        <charset val="134"/>
      </rPr>
      <t>城市、农村生活污水处理费</t>
    </r>
    <r>
      <rPr>
        <sz val="10"/>
        <rFont val="Times New Roman"/>
        <charset val="134"/>
      </rPr>
      <t>**</t>
    </r>
  </si>
  <si>
    <r>
      <rPr>
        <sz val="10"/>
        <rFont val="宋体"/>
        <charset val="134"/>
      </rPr>
      <t>住建局乡镇污水处理农村处理费</t>
    </r>
    <r>
      <rPr>
        <sz val="10"/>
        <rFont val="Times New Roman"/>
        <charset val="134"/>
      </rPr>
      <t>20</t>
    </r>
    <r>
      <rPr>
        <sz val="10"/>
        <rFont val="宋体"/>
        <charset val="134"/>
      </rPr>
      <t>万元</t>
    </r>
    <r>
      <rPr>
        <sz val="10"/>
        <rFont val="Times New Roman"/>
        <charset val="134"/>
      </rPr>
      <t>/</t>
    </r>
    <r>
      <rPr>
        <sz val="10"/>
        <rFont val="宋体"/>
        <charset val="134"/>
      </rPr>
      <t>月，经开区自运营污水处理（</t>
    </r>
    <r>
      <rPr>
        <sz val="10"/>
        <rFont val="Times New Roman"/>
        <charset val="134"/>
      </rPr>
      <t>2023</t>
    </r>
    <r>
      <rPr>
        <sz val="10"/>
        <rFont val="宋体"/>
        <charset val="134"/>
      </rPr>
      <t>年</t>
    </r>
    <r>
      <rPr>
        <sz val="10"/>
        <rFont val="Times New Roman"/>
        <charset val="134"/>
      </rPr>
      <t>50</t>
    </r>
    <r>
      <rPr>
        <sz val="10"/>
        <rFont val="宋体"/>
        <charset val="134"/>
      </rPr>
      <t>万元，</t>
    </r>
    <r>
      <rPr>
        <sz val="10"/>
        <rFont val="Times New Roman"/>
        <charset val="134"/>
      </rPr>
      <t>2024</t>
    </r>
    <r>
      <rPr>
        <sz val="10"/>
        <rFont val="宋体"/>
        <charset val="134"/>
      </rPr>
      <t>年申报</t>
    </r>
    <r>
      <rPr>
        <sz val="10"/>
        <rFont val="Times New Roman"/>
        <charset val="134"/>
      </rPr>
      <t>120</t>
    </r>
    <r>
      <rPr>
        <sz val="10"/>
        <rFont val="宋体"/>
        <charset val="134"/>
      </rPr>
      <t>万元）、城管局污水处理城区处理费约</t>
    </r>
    <r>
      <rPr>
        <sz val="10"/>
        <rFont val="Times New Roman"/>
        <charset val="134"/>
      </rPr>
      <t>200</t>
    </r>
    <r>
      <rPr>
        <sz val="10"/>
        <rFont val="宋体"/>
        <charset val="134"/>
      </rPr>
      <t>万元</t>
    </r>
    <r>
      <rPr>
        <sz val="10"/>
        <rFont val="Times New Roman"/>
        <charset val="134"/>
      </rPr>
      <t>/</t>
    </r>
    <r>
      <rPr>
        <sz val="10"/>
        <rFont val="宋体"/>
        <charset val="134"/>
      </rPr>
      <t>月，共计：</t>
    </r>
    <r>
      <rPr>
        <sz val="10"/>
        <rFont val="Times New Roman"/>
        <charset val="134"/>
      </rPr>
      <t>220</t>
    </r>
    <r>
      <rPr>
        <sz val="10"/>
        <rFont val="宋体"/>
        <charset val="134"/>
      </rPr>
      <t>万元</t>
    </r>
    <r>
      <rPr>
        <sz val="10"/>
        <rFont val="Times New Roman"/>
        <charset val="134"/>
      </rPr>
      <t>*12</t>
    </r>
    <r>
      <rPr>
        <sz val="10"/>
        <rFont val="宋体"/>
        <charset val="134"/>
      </rPr>
      <t>月</t>
    </r>
    <r>
      <rPr>
        <sz val="10"/>
        <rFont val="Times New Roman"/>
        <charset val="134"/>
      </rPr>
      <t>+50=2690</t>
    </r>
    <r>
      <rPr>
        <sz val="10"/>
        <rFont val="宋体"/>
        <charset val="134"/>
      </rPr>
      <t>万元，其中：从新增一般债券资金中安排</t>
    </r>
    <r>
      <rPr>
        <sz val="10"/>
        <rFont val="Times New Roman"/>
        <charset val="134"/>
      </rPr>
      <t>1000</t>
    </r>
    <r>
      <rPr>
        <sz val="10"/>
        <rFont val="宋体"/>
        <charset val="134"/>
      </rPr>
      <t>万元</t>
    </r>
  </si>
  <si>
    <r>
      <rPr>
        <sz val="10"/>
        <rFont val="宋体"/>
        <charset val="134"/>
      </rPr>
      <t>垃圾处理场经费</t>
    </r>
    <r>
      <rPr>
        <sz val="10"/>
        <rFont val="Times New Roman"/>
        <charset val="134"/>
      </rPr>
      <t>**</t>
    </r>
  </si>
  <si>
    <r>
      <rPr>
        <sz val="10"/>
        <rFont val="宋体"/>
        <charset val="134"/>
      </rPr>
      <t>园林绿化服务中心支付转运垃圾至永州市静脉产业园处理，月均</t>
    </r>
    <r>
      <rPr>
        <sz val="10"/>
        <rFont val="Times New Roman"/>
        <charset val="134"/>
      </rPr>
      <t>30</t>
    </r>
    <r>
      <rPr>
        <sz val="10"/>
        <rFont val="宋体"/>
        <charset val="134"/>
      </rPr>
      <t>万元，垃圾处理服务费，含垃圾处理中心人员及水电费等运行费用，</t>
    </r>
  </si>
  <si>
    <r>
      <rPr>
        <sz val="10"/>
        <rFont val="宋体"/>
        <charset val="134"/>
      </rPr>
      <t>农村生活垃圾治理</t>
    </r>
    <r>
      <rPr>
        <sz val="10"/>
        <rFont val="Times New Roman"/>
        <charset val="134"/>
      </rPr>
      <t>PPP</t>
    </r>
    <r>
      <rPr>
        <sz val="10"/>
        <rFont val="宋体"/>
        <charset val="134"/>
      </rPr>
      <t>项目建设营运费</t>
    </r>
    <r>
      <rPr>
        <sz val="10"/>
        <rFont val="Times New Roman"/>
        <charset val="134"/>
      </rPr>
      <t>**</t>
    </r>
  </si>
  <si>
    <r>
      <rPr>
        <sz val="10"/>
        <rFont val="Times New Roman"/>
        <charset val="134"/>
      </rPr>
      <t>2022</t>
    </r>
    <r>
      <rPr>
        <sz val="10"/>
        <rFont val="宋体"/>
        <charset val="134"/>
      </rPr>
      <t>年实际支付</t>
    </r>
    <r>
      <rPr>
        <sz val="10"/>
        <rFont val="Times New Roman"/>
        <charset val="134"/>
      </rPr>
      <t>1800</t>
    </r>
    <r>
      <rPr>
        <sz val="10"/>
        <rFont val="宋体"/>
        <charset val="134"/>
      </rPr>
      <t>万元，按月均</t>
    </r>
    <r>
      <rPr>
        <sz val="10"/>
        <rFont val="Times New Roman"/>
        <charset val="134"/>
      </rPr>
      <t>150</t>
    </r>
    <r>
      <rPr>
        <sz val="10"/>
        <rFont val="宋体"/>
        <charset val="134"/>
      </rPr>
      <t>万进行安排，</t>
    </r>
    <r>
      <rPr>
        <sz val="10"/>
        <rFont val="Times New Roman"/>
        <charset val="134"/>
      </rPr>
      <t>150</t>
    </r>
    <r>
      <rPr>
        <sz val="10"/>
        <rFont val="宋体"/>
        <charset val="134"/>
      </rPr>
      <t>万元</t>
    </r>
    <r>
      <rPr>
        <sz val="10"/>
        <rFont val="Times New Roman"/>
        <charset val="134"/>
      </rPr>
      <t>*12=1800</t>
    </r>
    <r>
      <rPr>
        <sz val="10"/>
        <rFont val="宋体"/>
        <charset val="134"/>
      </rPr>
      <t>万元</t>
    </r>
    <r>
      <rPr>
        <sz val="10"/>
        <rFont val="Times New Roman"/>
        <charset val="134"/>
      </rPr>
      <t>,750</t>
    </r>
    <r>
      <rPr>
        <sz val="10"/>
        <rFont val="宋体"/>
        <charset val="134"/>
      </rPr>
      <t>万元</t>
    </r>
  </si>
  <si>
    <r>
      <rPr>
        <sz val="10"/>
        <rFont val="Times New Roman"/>
        <charset val="134"/>
      </rPr>
      <t>“</t>
    </r>
    <r>
      <rPr>
        <sz val="10"/>
        <rFont val="宋体"/>
        <charset val="134"/>
      </rPr>
      <t>两流域、三断面</t>
    </r>
    <r>
      <rPr>
        <sz val="10"/>
        <rFont val="Times New Roman"/>
        <charset val="134"/>
      </rPr>
      <t>”</t>
    </r>
    <r>
      <rPr>
        <sz val="10"/>
        <rFont val="宋体"/>
        <charset val="134"/>
      </rPr>
      <t>污染生态修复综合整治资金</t>
    </r>
    <r>
      <rPr>
        <sz val="10"/>
        <rFont val="Times New Roman"/>
        <charset val="134"/>
      </rPr>
      <t>**</t>
    </r>
  </si>
  <si>
    <r>
      <rPr>
        <sz val="10"/>
        <rFont val="宋体"/>
        <charset val="134"/>
      </rPr>
      <t>含</t>
    </r>
    <r>
      <rPr>
        <sz val="10"/>
        <rFont val="Times New Roman"/>
        <charset val="134"/>
      </rPr>
      <t>“</t>
    </r>
    <r>
      <rPr>
        <sz val="10"/>
        <rFont val="宋体"/>
        <charset val="134"/>
      </rPr>
      <t>千吨万人</t>
    </r>
    <r>
      <rPr>
        <sz val="10"/>
        <rFont val="Times New Roman"/>
        <charset val="134"/>
      </rPr>
      <t>”</t>
    </r>
    <r>
      <rPr>
        <sz val="10"/>
        <rFont val="宋体"/>
        <charset val="134"/>
      </rPr>
      <t>饮用水源保护区划分技术报告编制地勘经费，农村供水工程水资源论证编制费，湘江饮用水水源保护区标准化建设资金、矿山生态修复建设等，从新增一般债券资金中安排</t>
    </r>
    <r>
      <rPr>
        <sz val="10"/>
        <rFont val="Times New Roman"/>
        <charset val="134"/>
      </rPr>
      <t>2000</t>
    </r>
    <r>
      <rPr>
        <sz val="10"/>
        <rFont val="宋体"/>
        <charset val="134"/>
      </rPr>
      <t>万元</t>
    </r>
  </si>
  <si>
    <r>
      <rPr>
        <sz val="10"/>
        <rFont val="Times New Roman"/>
        <charset val="134"/>
      </rPr>
      <t>3</t>
    </r>
    <r>
      <rPr>
        <sz val="10"/>
        <rFont val="黑体"/>
        <charset val="134"/>
      </rPr>
      <t>、自然生态保护</t>
    </r>
  </si>
  <si>
    <r>
      <rPr>
        <sz val="10"/>
        <rFont val="Times New Roman"/>
        <charset val="134"/>
      </rPr>
      <t>1</t>
    </r>
    <r>
      <rPr>
        <sz val="10"/>
        <rFont val="宋体"/>
        <charset val="134"/>
      </rPr>
      <t>）重点生态功能区考核经费（生态环境局</t>
    </r>
    <r>
      <rPr>
        <sz val="10"/>
        <rFont val="Times New Roman"/>
        <charset val="134"/>
      </rPr>
      <t>)</t>
    </r>
  </si>
  <si>
    <r>
      <rPr>
        <sz val="10"/>
        <rFont val="宋体"/>
        <charset val="134"/>
      </rPr>
      <t>《关于印发</t>
    </r>
    <r>
      <rPr>
        <sz val="10"/>
        <rFont val="Times New Roman"/>
        <charset val="134"/>
      </rPr>
      <t>&lt;“</t>
    </r>
    <r>
      <rPr>
        <sz val="10"/>
        <rFont val="宋体"/>
        <charset val="134"/>
      </rPr>
      <t>十四五</t>
    </r>
    <r>
      <rPr>
        <sz val="10"/>
        <rFont val="Times New Roman"/>
        <charset val="134"/>
      </rPr>
      <t>”</t>
    </r>
    <r>
      <rPr>
        <sz val="10"/>
        <rFont val="宋体"/>
        <charset val="134"/>
      </rPr>
      <t>国家重点生态功能区县域生态环境质量监测与评价指标体系及实施细则</t>
    </r>
    <r>
      <rPr>
        <sz val="10"/>
        <rFont val="Times New Roman"/>
        <charset val="134"/>
      </rPr>
      <t>&gt;</t>
    </r>
    <r>
      <rPr>
        <sz val="10"/>
        <rFont val="宋体"/>
        <charset val="134"/>
      </rPr>
      <t>的通知》（环办监测函〔</t>
    </r>
    <r>
      <rPr>
        <sz val="10"/>
        <rFont val="Times New Roman"/>
        <charset val="134"/>
      </rPr>
      <t>2022</t>
    </r>
    <r>
      <rPr>
        <sz val="10"/>
        <rFont val="宋体"/>
        <charset val="134"/>
      </rPr>
      <t>〕</t>
    </r>
    <r>
      <rPr>
        <sz val="10"/>
        <rFont val="Times New Roman"/>
        <charset val="134"/>
      </rPr>
      <t>30</t>
    </r>
    <r>
      <rPr>
        <sz val="10"/>
        <rFont val="宋体"/>
        <charset val="134"/>
      </rPr>
      <t>号）</t>
    </r>
  </si>
  <si>
    <r>
      <rPr>
        <sz val="10"/>
        <rFont val="Times New Roman"/>
        <charset val="134"/>
      </rPr>
      <t>2</t>
    </r>
    <r>
      <rPr>
        <sz val="10"/>
        <rFont val="宋体"/>
        <charset val="134"/>
      </rPr>
      <t>）农村环境污染治理</t>
    </r>
  </si>
  <si>
    <r>
      <rPr>
        <sz val="10"/>
        <rFont val="宋体"/>
        <charset val="134"/>
      </rPr>
      <t>县政府研究同意，合计需要</t>
    </r>
    <r>
      <rPr>
        <sz val="10"/>
        <rFont val="Times New Roman"/>
        <charset val="134"/>
      </rPr>
      <t>1082.5182</t>
    </r>
    <r>
      <rPr>
        <sz val="10"/>
        <rFont val="宋体"/>
        <charset val="134"/>
      </rPr>
      <t>万元，其中：（</t>
    </r>
    <r>
      <rPr>
        <sz val="10"/>
        <rFont val="Times New Roman"/>
        <charset val="134"/>
      </rPr>
      <t>1</t>
    </r>
    <r>
      <rPr>
        <sz val="10"/>
        <rFont val="宋体"/>
        <charset val="134"/>
      </rPr>
      <t>）景点所在村卫生费按景点所在村人口</t>
    </r>
    <r>
      <rPr>
        <sz val="10"/>
        <rFont val="Times New Roman"/>
        <charset val="134"/>
      </rPr>
      <t>68694</t>
    </r>
    <r>
      <rPr>
        <sz val="10"/>
        <rFont val="宋体"/>
        <charset val="134"/>
      </rPr>
      <t>人</t>
    </r>
    <r>
      <rPr>
        <sz val="10"/>
        <rFont val="Times New Roman"/>
        <charset val="134"/>
      </rPr>
      <t>*0.5</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t>
    </r>
    <r>
      <rPr>
        <sz val="10"/>
        <rFont val="Times New Roman"/>
        <charset val="134"/>
      </rPr>
      <t>*12=41.2164</t>
    </r>
    <r>
      <rPr>
        <sz val="10"/>
        <rFont val="宋体"/>
        <charset val="134"/>
      </rPr>
      <t>万元；（</t>
    </r>
    <r>
      <rPr>
        <sz val="10"/>
        <rFont val="Times New Roman"/>
        <charset val="134"/>
      </rPr>
      <t>2</t>
    </r>
    <r>
      <rPr>
        <sz val="10"/>
        <rFont val="宋体"/>
        <charset val="134"/>
      </rPr>
      <t>）农村环境治理卫生专项经费按农村人口</t>
    </r>
    <r>
      <rPr>
        <sz val="10"/>
        <rFont val="Times New Roman"/>
        <charset val="134"/>
      </rPr>
      <t>578501</t>
    </r>
    <r>
      <rPr>
        <sz val="10"/>
        <rFont val="宋体"/>
        <charset val="134"/>
      </rPr>
      <t>人</t>
    </r>
    <r>
      <rPr>
        <sz val="10"/>
        <rFont val="Times New Roman"/>
        <charset val="134"/>
      </rPr>
      <t>*1.5</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t>
    </r>
    <r>
      <rPr>
        <sz val="10"/>
        <rFont val="Times New Roman"/>
        <charset val="134"/>
      </rPr>
      <t>*12=1041.3018</t>
    </r>
    <r>
      <rPr>
        <sz val="10"/>
        <rFont val="宋体"/>
        <charset val="134"/>
      </rPr>
      <t>万元</t>
    </r>
  </si>
  <si>
    <r>
      <rPr>
        <sz val="10"/>
        <rFont val="Times New Roman"/>
        <charset val="134"/>
      </rPr>
      <t>3</t>
    </r>
    <r>
      <rPr>
        <sz val="10"/>
        <rFont val="宋体"/>
        <charset val="134"/>
      </rPr>
      <t>）东安紫水国家湿地公园管理局公园管理经费</t>
    </r>
  </si>
  <si>
    <r>
      <rPr>
        <sz val="10"/>
        <rFont val="宋体"/>
        <charset val="134"/>
      </rPr>
      <t>东编发（</t>
    </r>
    <r>
      <rPr>
        <sz val="10"/>
        <rFont val="Times New Roman"/>
        <charset val="134"/>
      </rPr>
      <t>2017</t>
    </r>
    <r>
      <rPr>
        <sz val="10"/>
        <rFont val="宋体"/>
        <charset val="134"/>
      </rPr>
      <t>）</t>
    </r>
    <r>
      <rPr>
        <sz val="10"/>
        <rFont val="Times New Roman"/>
        <charset val="134"/>
      </rPr>
      <t>12</t>
    </r>
    <r>
      <rPr>
        <sz val="10"/>
        <rFont val="宋体"/>
        <charset val="134"/>
      </rPr>
      <t>号《东安紫水湿地公园主要职责内设机构和人员编制规定》、国家级自然公园管理办法（试行）林保规（</t>
    </r>
    <r>
      <rPr>
        <sz val="10"/>
        <rFont val="Times New Roman"/>
        <charset val="134"/>
      </rPr>
      <t>2023</t>
    </r>
    <r>
      <rPr>
        <sz val="10"/>
        <rFont val="宋体"/>
        <charset val="134"/>
      </rPr>
      <t>）</t>
    </r>
    <r>
      <rPr>
        <sz val="10"/>
        <rFont val="Times New Roman"/>
        <charset val="134"/>
      </rPr>
      <t>4</t>
    </r>
    <r>
      <rPr>
        <sz val="10"/>
        <rFont val="宋体"/>
        <charset val="134"/>
      </rPr>
      <t>号，合计</t>
    </r>
    <r>
      <rPr>
        <sz val="10"/>
        <rFont val="Times New Roman"/>
        <charset val="134"/>
      </rPr>
      <t>96</t>
    </r>
    <r>
      <rPr>
        <sz val="10"/>
        <rFont val="宋体"/>
        <charset val="134"/>
      </rPr>
      <t>万元，其中：管理经费</t>
    </r>
    <r>
      <rPr>
        <sz val="10"/>
        <rFont val="Times New Roman"/>
        <charset val="134"/>
      </rPr>
      <t>8</t>
    </r>
    <r>
      <rPr>
        <sz val="10"/>
        <rFont val="宋体"/>
        <charset val="134"/>
      </rPr>
      <t>万元，公园维护</t>
    </r>
    <r>
      <rPr>
        <sz val="10"/>
        <rFont val="Times New Roman"/>
        <charset val="134"/>
      </rPr>
      <t>16</t>
    </r>
    <r>
      <rPr>
        <sz val="10"/>
        <rFont val="宋体"/>
        <charset val="134"/>
      </rPr>
      <t>万元，管理观测站监测运行费</t>
    </r>
    <r>
      <rPr>
        <sz val="10"/>
        <rFont val="Times New Roman"/>
        <charset val="134"/>
      </rPr>
      <t>16</t>
    </r>
    <r>
      <rPr>
        <sz val="10"/>
        <rFont val="宋体"/>
        <charset val="134"/>
      </rPr>
      <t>万元，巡护艇巡护车等设备费</t>
    </r>
    <r>
      <rPr>
        <sz val="10"/>
        <rFont val="Times New Roman"/>
        <charset val="134"/>
      </rPr>
      <t>8</t>
    </r>
    <r>
      <rPr>
        <sz val="10"/>
        <rFont val="宋体"/>
        <charset val="134"/>
      </rPr>
      <t>万元，绿化养护经费</t>
    </r>
    <r>
      <rPr>
        <sz val="10"/>
        <rFont val="Times New Roman"/>
        <charset val="134"/>
      </rPr>
      <t>32</t>
    </r>
    <r>
      <rPr>
        <sz val="10"/>
        <rFont val="宋体"/>
        <charset val="134"/>
      </rPr>
      <t>万，保安及保洁人员工资</t>
    </r>
    <r>
      <rPr>
        <sz val="10"/>
        <rFont val="Times New Roman"/>
        <charset val="134"/>
      </rPr>
      <t>16</t>
    </r>
    <r>
      <rPr>
        <sz val="10"/>
        <rFont val="宋体"/>
        <charset val="134"/>
      </rPr>
      <t>万元</t>
    </r>
  </si>
  <si>
    <r>
      <rPr>
        <sz val="10"/>
        <rFont val="Times New Roman"/>
        <charset val="134"/>
      </rPr>
      <t>4</t>
    </r>
    <r>
      <rPr>
        <sz val="10"/>
        <rFont val="宋体"/>
        <charset val="134"/>
      </rPr>
      <t>）东安舜皇山国家森林公园管理局</t>
    </r>
  </si>
  <si>
    <t>国有林场改革补助</t>
  </si>
  <si>
    <r>
      <rPr>
        <sz val="10"/>
        <rFont val="宋体"/>
        <charset val="134"/>
      </rPr>
      <t>湘财预（</t>
    </r>
    <r>
      <rPr>
        <sz val="10"/>
        <rFont val="Times New Roman"/>
        <charset val="134"/>
      </rPr>
      <t>2007</t>
    </r>
    <r>
      <rPr>
        <sz val="10"/>
        <rFont val="宋体"/>
        <charset val="134"/>
      </rPr>
      <t>）</t>
    </r>
    <r>
      <rPr>
        <sz val="10"/>
        <rFont val="Times New Roman"/>
        <charset val="134"/>
      </rPr>
      <t>158</t>
    </r>
    <r>
      <rPr>
        <sz val="10"/>
        <rFont val="宋体"/>
        <charset val="134"/>
      </rPr>
      <t>号，原列农林水支出</t>
    </r>
  </si>
  <si>
    <t>公园租赁补贴</t>
  </si>
  <si>
    <r>
      <rPr>
        <sz val="10"/>
        <rFont val="Times New Roman"/>
        <charset val="134"/>
      </rPr>
      <t>2015</t>
    </r>
    <r>
      <rPr>
        <sz val="10"/>
        <rFont val="宋体"/>
        <charset val="134"/>
      </rPr>
      <t>年会议纪要，原列农林水支出</t>
    </r>
  </si>
  <si>
    <t>纳入核心保护区补偿毛竹租赁费</t>
  </si>
  <si>
    <r>
      <rPr>
        <sz val="10"/>
        <rFont val="Times New Roman"/>
        <charset val="134"/>
      </rPr>
      <t>2019</t>
    </r>
    <r>
      <rPr>
        <sz val="10"/>
        <rFont val="宋体"/>
        <charset val="134"/>
      </rPr>
      <t>年会议纪要，原列农林水支出</t>
    </r>
  </si>
  <si>
    <r>
      <rPr>
        <sz val="10"/>
        <rFont val="Times New Roman"/>
        <charset val="134"/>
      </rPr>
      <t>5</t>
    </r>
    <r>
      <rPr>
        <sz val="10"/>
        <rFont val="宋体"/>
        <charset val="134"/>
      </rPr>
      <t>）湖南省东安县黄泥洞国有林场改革补助</t>
    </r>
  </si>
  <si>
    <r>
      <rPr>
        <sz val="10"/>
        <rFont val="Times New Roman"/>
        <charset val="134"/>
      </rPr>
      <t>1</t>
    </r>
    <r>
      <rPr>
        <sz val="10"/>
        <rFont val="黑体"/>
        <charset val="134"/>
      </rPr>
      <t>、城乡社区管理事务</t>
    </r>
  </si>
  <si>
    <r>
      <rPr>
        <sz val="10"/>
        <rFont val="Times New Roman"/>
        <charset val="134"/>
      </rPr>
      <t>1</t>
    </r>
    <r>
      <rPr>
        <sz val="10"/>
        <rFont val="宋体"/>
        <charset val="134"/>
      </rPr>
      <t>）东安县住房和城乡建设局</t>
    </r>
  </si>
  <si>
    <t>建筑行业招投标监管经费</t>
  </si>
  <si>
    <r>
      <rPr>
        <sz val="10"/>
        <rFont val="Times New Roman"/>
        <charset val="134"/>
      </rPr>
      <t>2023</t>
    </r>
    <r>
      <rPr>
        <sz val="10"/>
        <rFont val="宋体"/>
        <charset val="134"/>
      </rPr>
      <t>压减</t>
    </r>
    <r>
      <rPr>
        <sz val="10"/>
        <rFont val="Times New Roman"/>
        <charset val="134"/>
      </rPr>
      <t>4</t>
    </r>
    <r>
      <rPr>
        <sz val="10"/>
        <rFont val="宋体"/>
        <charset val="134"/>
      </rPr>
      <t>万元</t>
    </r>
  </si>
  <si>
    <t>非税收入安排的支出（东安县住房和城乡建设局）</t>
  </si>
  <si>
    <r>
      <rPr>
        <sz val="10"/>
        <rFont val="宋体"/>
        <charset val="134"/>
      </rPr>
      <t>非税收入成本支出，按收入进度拨付，预计收入</t>
    </r>
    <r>
      <rPr>
        <sz val="10"/>
        <rFont val="Times New Roman"/>
        <charset val="134"/>
      </rPr>
      <t>2000</t>
    </r>
    <r>
      <rPr>
        <sz val="10"/>
        <rFont val="宋体"/>
        <charset val="134"/>
      </rPr>
      <t>万元</t>
    </r>
  </si>
  <si>
    <r>
      <rPr>
        <sz val="10"/>
        <rFont val="Times New Roman"/>
        <charset val="134"/>
      </rPr>
      <t>2</t>
    </r>
    <r>
      <rPr>
        <sz val="10"/>
        <rFont val="宋体"/>
        <charset val="134"/>
      </rPr>
      <t>）东安县城市管理综合行政执法大队</t>
    </r>
  </si>
  <si>
    <t>城市管理协管员经费</t>
  </si>
  <si>
    <r>
      <rPr>
        <sz val="10"/>
        <rFont val="Times New Roman"/>
        <charset val="134"/>
      </rPr>
      <t>30</t>
    </r>
    <r>
      <rPr>
        <sz val="10"/>
        <rFont val="宋体"/>
        <charset val="134"/>
      </rPr>
      <t>名协管员</t>
    </r>
    <r>
      <rPr>
        <sz val="10"/>
        <rFont val="Times New Roman"/>
        <charset val="134"/>
      </rPr>
      <t>*5</t>
    </r>
    <r>
      <rPr>
        <sz val="10"/>
        <rFont val="宋体"/>
        <charset val="134"/>
      </rPr>
      <t>万元</t>
    </r>
    <r>
      <rPr>
        <sz val="10"/>
        <rFont val="Times New Roman"/>
        <charset val="134"/>
      </rPr>
      <t>/</t>
    </r>
    <r>
      <rPr>
        <sz val="10"/>
        <rFont val="宋体"/>
        <charset val="134"/>
      </rPr>
      <t>人</t>
    </r>
    <r>
      <rPr>
        <sz val="10"/>
        <rFont val="Times New Roman"/>
        <charset val="134"/>
      </rPr>
      <t>/</t>
    </r>
    <r>
      <rPr>
        <sz val="10"/>
        <rFont val="宋体"/>
        <charset val="134"/>
      </rPr>
      <t>年包干</t>
    </r>
  </si>
  <si>
    <r>
      <rPr>
        <sz val="10"/>
        <rFont val="Times New Roman"/>
        <charset val="134"/>
      </rPr>
      <t>3</t>
    </r>
    <r>
      <rPr>
        <sz val="10"/>
        <rFont val="宋体"/>
        <charset val="134"/>
      </rPr>
      <t>）东安县建筑工程质量监督站</t>
    </r>
  </si>
  <si>
    <t>质监站专项工作经费</t>
  </si>
  <si>
    <r>
      <rPr>
        <sz val="10"/>
        <rFont val="宋体"/>
        <charset val="134"/>
      </rPr>
      <t>取消收费补助，</t>
    </r>
    <r>
      <rPr>
        <sz val="10"/>
        <rFont val="Times New Roman"/>
        <charset val="134"/>
      </rPr>
      <t>2023</t>
    </r>
    <r>
      <rPr>
        <sz val="10"/>
        <rFont val="宋体"/>
        <charset val="134"/>
      </rPr>
      <t>年年中调整预算</t>
    </r>
  </si>
  <si>
    <t>非税收入安排的支出（东安县建筑工程质量监督站）</t>
  </si>
  <si>
    <r>
      <rPr>
        <sz val="10"/>
        <rFont val="宋体"/>
        <charset val="134"/>
      </rPr>
      <t>非税收入成本支出，按收入进度拨付，预计收入</t>
    </r>
    <r>
      <rPr>
        <sz val="10"/>
        <rFont val="Times New Roman"/>
        <charset val="134"/>
      </rPr>
      <t>30</t>
    </r>
    <r>
      <rPr>
        <sz val="10"/>
        <rFont val="宋体"/>
        <charset val="134"/>
      </rPr>
      <t>万元，收入目标减少</t>
    </r>
  </si>
  <si>
    <r>
      <rPr>
        <sz val="10"/>
        <rFont val="Times New Roman"/>
        <charset val="134"/>
      </rPr>
      <t>4</t>
    </r>
    <r>
      <rPr>
        <sz val="10"/>
        <rFont val="宋体"/>
        <charset val="134"/>
      </rPr>
      <t>）市场管理服务中心（差额单位）</t>
    </r>
  </si>
  <si>
    <t>人员差额补助</t>
  </si>
  <si>
    <r>
      <rPr>
        <sz val="10"/>
        <rFont val="宋体"/>
        <charset val="134"/>
      </rPr>
      <t>市场服务中心工资、绩效考核奖补助，根据工资需求调增</t>
    </r>
    <r>
      <rPr>
        <sz val="10"/>
        <rFont val="Times New Roman"/>
        <charset val="134"/>
      </rPr>
      <t>200</t>
    </r>
    <r>
      <rPr>
        <sz val="10"/>
        <rFont val="宋体"/>
        <charset val="134"/>
      </rPr>
      <t>万元</t>
    </r>
  </si>
  <si>
    <t>湘桂市场租金及大市场消防设施维护经费</t>
  </si>
  <si>
    <r>
      <rPr>
        <sz val="10"/>
        <rFont val="宋体"/>
        <charset val="134"/>
      </rPr>
      <t>（租金</t>
    </r>
    <r>
      <rPr>
        <sz val="10"/>
        <rFont val="Times New Roman"/>
        <charset val="134"/>
      </rPr>
      <t>2017</t>
    </r>
    <r>
      <rPr>
        <sz val="10"/>
        <rFont val="宋体"/>
        <charset val="134"/>
      </rPr>
      <t>至</t>
    </r>
    <r>
      <rPr>
        <sz val="10"/>
        <rFont val="Times New Roman"/>
        <charset val="134"/>
      </rPr>
      <t>2021</t>
    </r>
    <r>
      <rPr>
        <sz val="10"/>
        <rFont val="宋体"/>
        <charset val="134"/>
      </rPr>
      <t>年每年</t>
    </r>
    <r>
      <rPr>
        <sz val="10"/>
        <rFont val="Times New Roman"/>
        <charset val="134"/>
      </rPr>
      <t>15</t>
    </r>
    <r>
      <rPr>
        <sz val="10"/>
        <rFont val="宋体"/>
        <charset val="134"/>
      </rPr>
      <t>万元，后</t>
    </r>
    <r>
      <rPr>
        <sz val="10"/>
        <rFont val="Times New Roman"/>
        <charset val="134"/>
      </rPr>
      <t>10</t>
    </r>
    <r>
      <rPr>
        <sz val="10"/>
        <rFont val="宋体"/>
        <charset val="134"/>
      </rPr>
      <t>年每年</t>
    </r>
    <r>
      <rPr>
        <sz val="10"/>
        <rFont val="Times New Roman"/>
        <charset val="134"/>
      </rPr>
      <t>20</t>
    </r>
    <r>
      <rPr>
        <sz val="10"/>
        <rFont val="宋体"/>
        <charset val="134"/>
      </rPr>
      <t>万）大市场维护</t>
    </r>
    <r>
      <rPr>
        <sz val="10"/>
        <rFont val="Times New Roman"/>
        <charset val="134"/>
      </rPr>
      <t>25</t>
    </r>
    <r>
      <rPr>
        <sz val="10"/>
        <rFont val="宋体"/>
        <charset val="134"/>
      </rPr>
      <t>万元</t>
    </r>
  </si>
  <si>
    <t>非税收入安排的支出（市场管理服务中心）</t>
  </si>
  <si>
    <r>
      <rPr>
        <sz val="10"/>
        <rFont val="Times New Roman"/>
        <charset val="134"/>
      </rPr>
      <t>5</t>
    </r>
    <r>
      <rPr>
        <sz val="10"/>
        <rFont val="宋体"/>
        <charset val="134"/>
      </rPr>
      <t>）白牙市镇社区运转</t>
    </r>
  </si>
  <si>
    <r>
      <rPr>
        <sz val="10"/>
        <rFont val="宋体"/>
        <charset val="134"/>
      </rPr>
      <t>东组发【</t>
    </r>
    <r>
      <rPr>
        <sz val="10"/>
        <rFont val="Times New Roman"/>
        <charset val="134"/>
      </rPr>
      <t>2020</t>
    </r>
    <r>
      <rPr>
        <sz val="10"/>
        <rFont val="宋体"/>
        <charset val="134"/>
      </rPr>
      <t>】</t>
    </r>
    <r>
      <rPr>
        <sz val="10"/>
        <rFont val="Times New Roman"/>
        <charset val="134"/>
      </rPr>
      <t>10</t>
    </r>
    <r>
      <rPr>
        <sz val="10"/>
        <rFont val="宋体"/>
        <charset val="134"/>
      </rPr>
      <t>号文件规定</t>
    </r>
  </si>
  <si>
    <t>社区运转经费</t>
  </si>
  <si>
    <r>
      <rPr>
        <sz val="10"/>
        <rFont val="宋体"/>
        <charset val="134"/>
      </rPr>
      <t>按</t>
    </r>
    <r>
      <rPr>
        <sz val="10"/>
        <rFont val="Times New Roman"/>
        <charset val="134"/>
      </rPr>
      <t>10</t>
    </r>
    <r>
      <rPr>
        <sz val="10"/>
        <rFont val="宋体"/>
        <charset val="134"/>
      </rPr>
      <t>个社区</t>
    </r>
    <r>
      <rPr>
        <sz val="10"/>
        <rFont val="Times New Roman"/>
        <charset val="134"/>
      </rPr>
      <t>*10</t>
    </r>
    <r>
      <rPr>
        <sz val="10"/>
        <rFont val="宋体"/>
        <charset val="134"/>
      </rPr>
      <t>万元</t>
    </r>
    <r>
      <rPr>
        <sz val="10"/>
        <rFont val="Times New Roman"/>
        <charset val="134"/>
      </rPr>
      <t>/</t>
    </r>
    <r>
      <rPr>
        <sz val="10"/>
        <rFont val="宋体"/>
        <charset val="134"/>
      </rPr>
      <t>个</t>
    </r>
    <r>
      <rPr>
        <sz val="10"/>
        <rFont val="Times New Roman"/>
        <charset val="134"/>
      </rPr>
      <t>/</t>
    </r>
    <r>
      <rPr>
        <sz val="10"/>
        <rFont val="宋体"/>
        <charset val="134"/>
      </rPr>
      <t>年</t>
    </r>
    <r>
      <rPr>
        <sz val="10"/>
        <rFont val="Times New Roman"/>
        <charset val="134"/>
      </rPr>
      <t>=100</t>
    </r>
    <r>
      <rPr>
        <sz val="10"/>
        <rFont val="宋体"/>
        <charset val="134"/>
      </rPr>
      <t>万元</t>
    </r>
  </si>
  <si>
    <t>惠民补贴项目工作经费</t>
  </si>
  <si>
    <t>社区专职工作者薪酬待遇</t>
  </si>
  <si>
    <r>
      <rPr>
        <sz val="10"/>
        <rFont val="宋体"/>
        <charset val="134"/>
      </rPr>
      <t>保障</t>
    </r>
    <r>
      <rPr>
        <sz val="10"/>
        <rFont val="Times New Roman"/>
        <charset val="134"/>
      </rPr>
      <t>4</t>
    </r>
    <r>
      <rPr>
        <sz val="10"/>
        <rFont val="宋体"/>
        <charset val="134"/>
      </rPr>
      <t>险</t>
    </r>
    <r>
      <rPr>
        <sz val="10"/>
        <rFont val="Times New Roman"/>
        <charset val="134"/>
      </rPr>
      <t>1</t>
    </r>
    <r>
      <rPr>
        <sz val="10"/>
        <rFont val="宋体"/>
        <charset val="134"/>
      </rPr>
      <t>金，按</t>
    </r>
    <r>
      <rPr>
        <sz val="10"/>
        <rFont val="Times New Roman"/>
        <charset val="134"/>
      </rPr>
      <t>2023</t>
    </r>
    <r>
      <rPr>
        <sz val="10"/>
        <rFont val="宋体"/>
        <charset val="134"/>
      </rPr>
      <t>年</t>
    </r>
    <r>
      <rPr>
        <sz val="10"/>
        <rFont val="Times New Roman"/>
        <charset val="134"/>
      </rPr>
      <t>12</t>
    </r>
    <r>
      <rPr>
        <sz val="10"/>
        <rFont val="宋体"/>
        <charset val="134"/>
      </rPr>
      <t>月社区专职工作者应发工资</t>
    </r>
    <r>
      <rPr>
        <sz val="10"/>
        <rFont val="Times New Roman"/>
        <charset val="134"/>
      </rPr>
      <t>32.7392</t>
    </r>
    <r>
      <rPr>
        <sz val="10"/>
        <rFont val="宋体"/>
        <charset val="134"/>
      </rPr>
      <t>万元测算：</t>
    </r>
    <r>
      <rPr>
        <sz val="10"/>
        <rFont val="Times New Roman"/>
        <charset val="134"/>
      </rPr>
      <t>32.7392*12=392.87</t>
    </r>
    <r>
      <rPr>
        <sz val="10"/>
        <rFont val="宋体"/>
        <charset val="134"/>
      </rPr>
      <t>万元，预留部分工资</t>
    </r>
  </si>
  <si>
    <r>
      <rPr>
        <sz val="10"/>
        <rFont val="Times New Roman"/>
        <charset val="134"/>
      </rPr>
      <t>2</t>
    </r>
    <r>
      <rPr>
        <sz val="10"/>
        <rFont val="黑体"/>
        <charset val="134"/>
      </rPr>
      <t>、城乡社区公共设施</t>
    </r>
  </si>
  <si>
    <r>
      <rPr>
        <sz val="10"/>
        <rFont val="Times New Roman"/>
        <charset val="134"/>
      </rPr>
      <t>1</t>
    </r>
    <r>
      <rPr>
        <sz val="10"/>
        <rFont val="宋体"/>
        <charset val="134"/>
      </rPr>
      <t>）东安县路灯管理所路灯管理维护工作经费</t>
    </r>
  </si>
  <si>
    <r>
      <rPr>
        <sz val="10"/>
        <rFont val="Times New Roman"/>
        <charset val="134"/>
      </rPr>
      <t>2</t>
    </r>
    <r>
      <rPr>
        <sz val="10"/>
        <rFont val="宋体"/>
        <charset val="134"/>
      </rPr>
      <t>）乡镇路灯电费补贴、县城路灯电费及维护费</t>
    </r>
    <r>
      <rPr>
        <sz val="10"/>
        <rFont val="Times New Roman"/>
        <charset val="134"/>
      </rPr>
      <t>**</t>
    </r>
  </si>
  <si>
    <r>
      <rPr>
        <sz val="10"/>
        <rFont val="宋体"/>
        <charset val="134"/>
      </rPr>
      <t>据实结算。路灯管理所缴纳电费等费用，其中：路灯电费</t>
    </r>
    <r>
      <rPr>
        <sz val="10"/>
        <rFont val="Times New Roman"/>
        <charset val="134"/>
      </rPr>
      <t>300</t>
    </r>
    <r>
      <rPr>
        <sz val="10"/>
        <rFont val="宋体"/>
        <charset val="134"/>
      </rPr>
      <t>万元，乡镇电费补贴</t>
    </r>
    <r>
      <rPr>
        <sz val="10"/>
        <rFont val="Times New Roman"/>
        <charset val="134"/>
      </rPr>
      <t>24</t>
    </r>
    <r>
      <rPr>
        <sz val="10"/>
        <rFont val="宋体"/>
        <charset val="134"/>
      </rPr>
      <t>万元，维修材料费</t>
    </r>
    <r>
      <rPr>
        <sz val="10"/>
        <rFont val="Times New Roman"/>
        <charset val="134"/>
      </rPr>
      <t>60</t>
    </r>
    <r>
      <rPr>
        <sz val="10"/>
        <rFont val="宋体"/>
        <charset val="134"/>
      </rPr>
      <t>万元</t>
    </r>
  </si>
  <si>
    <r>
      <rPr>
        <sz val="10"/>
        <rFont val="Times New Roman"/>
        <charset val="134"/>
      </rPr>
      <t>3</t>
    </r>
    <r>
      <rPr>
        <sz val="10"/>
        <rFont val="宋体"/>
        <charset val="134"/>
      </rPr>
      <t>）市政设施维修费</t>
    </r>
    <r>
      <rPr>
        <sz val="10"/>
        <rFont val="Times New Roman"/>
        <charset val="134"/>
      </rPr>
      <t>**</t>
    </r>
  </si>
  <si>
    <r>
      <rPr>
        <sz val="10"/>
        <rFont val="宋体"/>
        <charset val="134"/>
      </rPr>
      <t>城管局，公共基础设施及园林绿化国卫创建经费，县委书记办公会议纪要（</t>
    </r>
    <r>
      <rPr>
        <sz val="10"/>
        <rFont val="Times New Roman"/>
        <charset val="134"/>
      </rPr>
      <t>2019</t>
    </r>
    <r>
      <rPr>
        <sz val="10"/>
        <rFont val="宋体"/>
        <charset val="134"/>
      </rPr>
      <t>）第</t>
    </r>
    <r>
      <rPr>
        <sz val="10"/>
        <rFont val="Times New Roman"/>
        <charset val="134"/>
      </rPr>
      <t>10</t>
    </r>
    <r>
      <rPr>
        <sz val="10"/>
        <rFont val="宋体"/>
        <charset val="134"/>
      </rPr>
      <t>号，同意将市政设施常规维修费用按每年</t>
    </r>
    <r>
      <rPr>
        <sz val="10"/>
        <rFont val="Times New Roman"/>
        <charset val="134"/>
      </rPr>
      <t>500</t>
    </r>
    <r>
      <rPr>
        <sz val="10"/>
        <rFont val="宋体"/>
        <charset val="134"/>
      </rPr>
      <t>万元列入财政预算。</t>
    </r>
  </si>
  <si>
    <r>
      <rPr>
        <sz val="10"/>
        <rFont val="Times New Roman"/>
        <charset val="134"/>
      </rPr>
      <t>3</t>
    </r>
    <r>
      <rPr>
        <sz val="10"/>
        <rFont val="黑体"/>
        <charset val="134"/>
      </rPr>
      <t>、城乡社区环境卫生</t>
    </r>
  </si>
  <si>
    <r>
      <rPr>
        <sz val="10"/>
        <rFont val="Times New Roman"/>
        <charset val="134"/>
      </rPr>
      <t>1</t>
    </r>
    <r>
      <rPr>
        <sz val="10"/>
        <rFont val="宋体"/>
        <charset val="134"/>
      </rPr>
      <t>）东安县城市环境卫生和园林绿化服务中心</t>
    </r>
  </si>
  <si>
    <t>城市保洁</t>
  </si>
  <si>
    <t>经费安排情况，包干安排使用</t>
  </si>
  <si>
    <t>垃圾清运费用</t>
  </si>
  <si>
    <r>
      <rPr>
        <sz val="10"/>
        <rFont val="宋体"/>
        <charset val="134"/>
      </rPr>
      <t>园林绿化服务中心转运垃圾费用，垃圾运送到市里处理每个月处理费</t>
    </r>
    <r>
      <rPr>
        <sz val="10"/>
        <rFont val="Times New Roman"/>
        <charset val="134"/>
      </rPr>
      <t>12.5</t>
    </r>
    <r>
      <rPr>
        <sz val="10"/>
        <rFont val="宋体"/>
        <charset val="134"/>
      </rPr>
      <t>万元</t>
    </r>
  </si>
  <si>
    <t>垃圾清运司机人员支出</t>
  </si>
  <si>
    <r>
      <rPr>
        <sz val="10"/>
        <rFont val="宋体"/>
        <charset val="134"/>
      </rPr>
      <t>司机工资及保险费</t>
    </r>
    <r>
      <rPr>
        <sz val="10"/>
        <rFont val="Times New Roman"/>
        <charset val="134"/>
      </rPr>
      <t>180</t>
    </r>
    <r>
      <rPr>
        <sz val="10"/>
        <rFont val="宋体"/>
        <charset val="134"/>
      </rPr>
      <t>万元</t>
    </r>
  </si>
  <si>
    <t>取消收费补助</t>
  </si>
  <si>
    <t>环卫节慰问</t>
  </si>
  <si>
    <r>
      <rPr>
        <sz val="10"/>
        <rFont val="Times New Roman"/>
        <charset val="134"/>
      </rPr>
      <t>2</t>
    </r>
    <r>
      <rPr>
        <sz val="10"/>
        <rFont val="宋体"/>
        <charset val="134"/>
      </rPr>
      <t>）牛皮癣清理保洁（东安县城市管理和综合执法局）</t>
    </r>
  </si>
  <si>
    <r>
      <rPr>
        <sz val="10"/>
        <rFont val="宋体"/>
        <charset val="134"/>
      </rPr>
      <t>东财购计（</t>
    </r>
    <r>
      <rPr>
        <sz val="10"/>
        <rFont val="Times New Roman"/>
        <charset val="134"/>
      </rPr>
      <t>2021</t>
    </r>
    <r>
      <rPr>
        <sz val="10"/>
        <rFont val="宋体"/>
        <charset val="134"/>
      </rPr>
      <t>）</t>
    </r>
    <r>
      <rPr>
        <sz val="10"/>
        <rFont val="Times New Roman"/>
        <charset val="134"/>
      </rPr>
      <t>013</t>
    </r>
    <r>
      <rPr>
        <sz val="10"/>
        <rFont val="宋体"/>
        <charset val="134"/>
      </rPr>
      <t>号，每年</t>
    </r>
    <r>
      <rPr>
        <sz val="10"/>
        <rFont val="Times New Roman"/>
        <charset val="134"/>
      </rPr>
      <t>65.18</t>
    </r>
    <r>
      <rPr>
        <sz val="10"/>
        <rFont val="宋体"/>
        <charset val="134"/>
      </rPr>
      <t>万，</t>
    </r>
    <r>
      <rPr>
        <sz val="10"/>
        <rFont val="Times New Roman"/>
        <charset val="134"/>
      </rPr>
      <t>3</t>
    </r>
    <r>
      <rPr>
        <sz val="10"/>
        <rFont val="宋体"/>
        <charset val="134"/>
      </rPr>
      <t>年共计</t>
    </r>
    <r>
      <rPr>
        <sz val="10"/>
        <rFont val="Times New Roman"/>
        <charset val="134"/>
      </rPr>
      <t>195.54</t>
    </r>
    <r>
      <rPr>
        <sz val="10"/>
        <rFont val="宋体"/>
        <charset val="134"/>
      </rPr>
      <t>万元。</t>
    </r>
  </si>
  <si>
    <r>
      <rPr>
        <sz val="10"/>
        <rFont val="Times New Roman"/>
        <charset val="134"/>
      </rPr>
      <t>3</t>
    </r>
    <r>
      <rPr>
        <sz val="10"/>
        <rFont val="宋体"/>
        <charset val="134"/>
      </rPr>
      <t>）芦洪市镇城区及树德景区保洁费</t>
    </r>
  </si>
  <si>
    <r>
      <rPr>
        <sz val="10"/>
        <rFont val="Times New Roman"/>
        <charset val="134"/>
      </rPr>
      <t>1</t>
    </r>
    <r>
      <rPr>
        <sz val="10"/>
        <rFont val="黑体"/>
        <charset val="134"/>
      </rPr>
      <t>、农业</t>
    </r>
  </si>
  <si>
    <r>
      <rPr>
        <sz val="10"/>
        <rFont val="Times New Roman"/>
        <charset val="134"/>
      </rPr>
      <t>1</t>
    </r>
    <r>
      <rPr>
        <sz val="10"/>
        <rFont val="宋体"/>
        <charset val="134"/>
      </rPr>
      <t>）东安县农业农村局</t>
    </r>
  </si>
  <si>
    <t>美丽乡村建设工作经费</t>
  </si>
  <si>
    <r>
      <rPr>
        <sz val="10"/>
        <rFont val="Times New Roman"/>
        <charset val="134"/>
      </rPr>
      <t>“</t>
    </r>
    <r>
      <rPr>
        <sz val="10"/>
        <rFont val="宋体"/>
        <charset val="134"/>
      </rPr>
      <t>三品一标</t>
    </r>
    <r>
      <rPr>
        <sz val="10"/>
        <rFont val="Times New Roman"/>
        <charset val="134"/>
      </rPr>
      <t>”</t>
    </r>
    <r>
      <rPr>
        <sz val="10"/>
        <rFont val="宋体"/>
        <charset val="134"/>
      </rPr>
      <t>工作经费</t>
    </r>
  </si>
  <si>
    <t>农业支持保护补贴发放工作经费</t>
  </si>
  <si>
    <t>定点屠宰办生猪屠宰环节无害化经费</t>
  </si>
  <si>
    <r>
      <rPr>
        <sz val="10"/>
        <rFont val="Times New Roman"/>
        <charset val="134"/>
      </rPr>
      <t>"</t>
    </r>
    <r>
      <rPr>
        <sz val="10"/>
        <rFont val="宋体"/>
        <charset val="134"/>
      </rPr>
      <t>外来生物入侵</t>
    </r>
    <r>
      <rPr>
        <sz val="10"/>
        <rFont val="Times New Roman"/>
        <charset val="134"/>
      </rPr>
      <t>"</t>
    </r>
    <r>
      <rPr>
        <sz val="10"/>
        <rFont val="宋体"/>
        <charset val="134"/>
      </rPr>
      <t>防治工作经费</t>
    </r>
  </si>
  <si>
    <t>农业生产环节执法工作经费</t>
  </si>
  <si>
    <t>蔬菜发展基金</t>
  </si>
  <si>
    <r>
      <rPr>
        <sz val="10"/>
        <rFont val="宋体"/>
        <charset val="134"/>
      </rPr>
      <t>蔬菜发展基金蔬菜检测及专项设备购置经费</t>
    </r>
    <r>
      <rPr>
        <sz val="10"/>
        <rFont val="Times New Roman"/>
        <charset val="134"/>
      </rPr>
      <t>12</t>
    </r>
    <r>
      <rPr>
        <sz val="10"/>
        <rFont val="宋体"/>
        <charset val="134"/>
      </rPr>
      <t>万元、新品种试验示范推广经费</t>
    </r>
    <r>
      <rPr>
        <sz val="10"/>
        <rFont val="Times New Roman"/>
        <charset val="134"/>
      </rPr>
      <t>8</t>
    </r>
    <r>
      <rPr>
        <sz val="10"/>
        <rFont val="宋体"/>
        <charset val="134"/>
      </rPr>
      <t>万元</t>
    </r>
  </si>
  <si>
    <t>粮食生产工作经费</t>
  </si>
  <si>
    <t>农业建设事业费</t>
  </si>
  <si>
    <t>原种场改革支出</t>
  </si>
  <si>
    <r>
      <rPr>
        <sz val="10"/>
        <rFont val="Times New Roman"/>
        <charset val="134"/>
      </rPr>
      <t>26</t>
    </r>
    <r>
      <rPr>
        <sz val="10"/>
        <rFont val="宋体"/>
        <charset val="134"/>
      </rPr>
      <t>人养老保险</t>
    </r>
    <r>
      <rPr>
        <sz val="10"/>
        <rFont val="Times New Roman"/>
        <charset val="134"/>
      </rPr>
      <t>26.6</t>
    </r>
    <r>
      <rPr>
        <sz val="10"/>
        <rFont val="宋体"/>
        <charset val="134"/>
      </rPr>
      <t>万元、职业年金</t>
    </r>
    <r>
      <rPr>
        <sz val="10"/>
        <rFont val="Times New Roman"/>
        <charset val="134"/>
      </rPr>
      <t>13.4</t>
    </r>
    <r>
      <rPr>
        <sz val="10"/>
        <rFont val="宋体"/>
        <charset val="134"/>
      </rPr>
      <t>万元</t>
    </r>
  </si>
  <si>
    <t>柑桔推广站改革支出</t>
  </si>
  <si>
    <r>
      <rPr>
        <sz val="10"/>
        <rFont val="Times New Roman"/>
        <charset val="134"/>
      </rPr>
      <t>7</t>
    </r>
    <r>
      <rPr>
        <sz val="10"/>
        <rFont val="宋体"/>
        <charset val="134"/>
      </rPr>
      <t>人养老保险及职业年金</t>
    </r>
  </si>
  <si>
    <t>农业局委培生补助</t>
  </si>
  <si>
    <t>乡镇企业</t>
  </si>
  <si>
    <t>非税收入安排的支出（东安县农业农村局）</t>
  </si>
  <si>
    <r>
      <rPr>
        <sz val="10"/>
        <rFont val="宋体"/>
        <charset val="134"/>
      </rPr>
      <t>非税收入成本支出，按收入进度拨付，预计收入</t>
    </r>
    <r>
      <rPr>
        <sz val="10"/>
        <rFont val="Times New Roman"/>
        <charset val="134"/>
      </rPr>
      <t>46</t>
    </r>
    <r>
      <rPr>
        <sz val="10"/>
        <rFont val="宋体"/>
        <charset val="134"/>
      </rPr>
      <t>万元</t>
    </r>
  </si>
  <si>
    <r>
      <rPr>
        <sz val="10"/>
        <rFont val="Times New Roman"/>
        <charset val="134"/>
      </rPr>
      <t>2</t>
    </r>
    <r>
      <rPr>
        <sz val="10"/>
        <rFont val="宋体"/>
        <charset val="134"/>
      </rPr>
      <t>）东安县农村经营服务站</t>
    </r>
  </si>
  <si>
    <t>减负工作经费</t>
  </si>
  <si>
    <t>乡镇会计管理</t>
  </si>
  <si>
    <t>农民专业合作社</t>
  </si>
  <si>
    <t>农村土地承包经营纠纷调节仲裁</t>
  </si>
  <si>
    <t>农村土地承包经营权证信息化管理</t>
  </si>
  <si>
    <r>
      <rPr>
        <sz val="10"/>
        <rFont val="Times New Roman"/>
        <charset val="134"/>
      </rPr>
      <t>3</t>
    </r>
    <r>
      <rPr>
        <sz val="10"/>
        <rFont val="宋体"/>
        <charset val="134"/>
      </rPr>
      <t>）东安县畜牧水产事务中心</t>
    </r>
  </si>
  <si>
    <t>畜牧水产防疫经费</t>
  </si>
  <si>
    <t>职能划分至动物防疫监督所</t>
  </si>
  <si>
    <t>畜牧员生活补贴</t>
  </si>
  <si>
    <t>非税收入安排的支出（东安县畜牧水产事务中心）</t>
  </si>
  <si>
    <r>
      <rPr>
        <sz val="10"/>
        <rFont val="宋体"/>
        <charset val="134"/>
      </rPr>
      <t>非税收入成本支出，按收入进度拨付，预计收入</t>
    </r>
    <r>
      <rPr>
        <sz val="10"/>
        <rFont val="Times New Roman"/>
        <charset val="134"/>
      </rPr>
      <t>60</t>
    </r>
    <r>
      <rPr>
        <sz val="10"/>
        <rFont val="宋体"/>
        <charset val="134"/>
      </rPr>
      <t>万元</t>
    </r>
  </si>
  <si>
    <r>
      <rPr>
        <sz val="10"/>
        <rFont val="Times New Roman"/>
        <charset val="134"/>
      </rPr>
      <t>4</t>
    </r>
    <r>
      <rPr>
        <sz val="10"/>
        <rFont val="宋体"/>
        <charset val="134"/>
      </rPr>
      <t>）东安县动物卫生监督所</t>
    </r>
  </si>
  <si>
    <t>动物卫生监督执法经费</t>
  </si>
  <si>
    <t>动物防疫工作经费</t>
  </si>
  <si>
    <t>新增，职能从畜牧水产事务中心转移</t>
  </si>
  <si>
    <t>畜牧兽医卫生津贴</t>
  </si>
  <si>
    <r>
      <rPr>
        <sz val="10"/>
        <rFont val="Times New Roman"/>
        <charset val="134"/>
      </rPr>
      <t>5</t>
    </r>
    <r>
      <rPr>
        <sz val="10"/>
        <rFont val="宋体"/>
        <charset val="134"/>
      </rPr>
      <t>）东安县农机事务中心</t>
    </r>
  </si>
  <si>
    <t>农机监理工作经费</t>
  </si>
  <si>
    <r>
      <rPr>
        <sz val="10"/>
        <rFont val="宋体"/>
        <charset val="134"/>
      </rPr>
      <t>取消收费补助新增农机监理经费</t>
    </r>
    <r>
      <rPr>
        <sz val="10"/>
        <rFont val="Times New Roman"/>
        <charset val="134"/>
      </rPr>
      <t>24</t>
    </r>
    <r>
      <rPr>
        <sz val="10"/>
        <rFont val="宋体"/>
        <charset val="134"/>
      </rPr>
      <t>万元</t>
    </r>
  </si>
  <si>
    <r>
      <rPr>
        <sz val="10"/>
        <rFont val="Times New Roman"/>
        <charset val="134"/>
      </rPr>
      <t>6</t>
    </r>
    <r>
      <rPr>
        <sz val="10"/>
        <rFont val="宋体"/>
        <charset val="134"/>
      </rPr>
      <t>）东安县烤烟事务中心</t>
    </r>
  </si>
  <si>
    <t>烟叶生产工作经费</t>
  </si>
  <si>
    <r>
      <rPr>
        <sz val="10"/>
        <rFont val="宋体"/>
        <charset val="134"/>
      </rPr>
      <t>新增，</t>
    </r>
    <r>
      <rPr>
        <sz val="10"/>
        <rFont val="Times New Roman"/>
        <charset val="134"/>
      </rPr>
      <t>2023</t>
    </r>
    <r>
      <rPr>
        <sz val="10"/>
        <rFont val="宋体"/>
        <charset val="134"/>
      </rPr>
      <t>年烟叶生产工作经费（东政发【</t>
    </r>
    <r>
      <rPr>
        <sz val="10"/>
        <rFont val="Times New Roman"/>
        <charset val="134"/>
      </rPr>
      <t>2023</t>
    </r>
    <r>
      <rPr>
        <sz val="10"/>
        <rFont val="宋体"/>
        <charset val="134"/>
      </rPr>
      <t>】</t>
    </r>
    <r>
      <rPr>
        <sz val="10"/>
        <rFont val="Times New Roman"/>
        <charset val="134"/>
      </rPr>
      <t>1</t>
    </r>
    <r>
      <rPr>
        <sz val="10"/>
        <rFont val="宋体"/>
        <charset val="134"/>
      </rPr>
      <t>号文件】）</t>
    </r>
  </si>
  <si>
    <r>
      <rPr>
        <sz val="10"/>
        <rFont val="宋体"/>
        <charset val="134"/>
      </rPr>
      <t>烟叶生产相关经费</t>
    </r>
    <r>
      <rPr>
        <sz val="10"/>
        <rFont val="Times New Roman"/>
        <charset val="134"/>
      </rPr>
      <t>**</t>
    </r>
  </si>
  <si>
    <r>
      <rPr>
        <sz val="10"/>
        <rFont val="Times New Roman"/>
        <charset val="134"/>
      </rPr>
      <t>2022</t>
    </r>
    <r>
      <rPr>
        <sz val="10"/>
        <rFont val="宋体"/>
        <charset val="134"/>
      </rPr>
      <t>年完成烟叶税</t>
    </r>
    <r>
      <rPr>
        <sz val="10"/>
        <rFont val="Times New Roman"/>
        <charset val="134"/>
      </rPr>
      <t>1385</t>
    </r>
    <r>
      <rPr>
        <sz val="10"/>
        <rFont val="宋体"/>
        <charset val="134"/>
      </rPr>
      <t>万元，</t>
    </r>
    <r>
      <rPr>
        <sz val="10"/>
        <rFont val="Times New Roman"/>
        <charset val="134"/>
      </rPr>
      <t>2023</t>
    </r>
    <r>
      <rPr>
        <sz val="10"/>
        <rFont val="宋体"/>
        <charset val="134"/>
      </rPr>
      <t>年完成烟叶税</t>
    </r>
    <r>
      <rPr>
        <sz val="10"/>
        <rFont val="Times New Roman"/>
        <charset val="134"/>
      </rPr>
      <t>1740</t>
    </r>
    <r>
      <rPr>
        <sz val="10"/>
        <rFont val="宋体"/>
        <charset val="134"/>
      </rPr>
      <t>万元（东政发【</t>
    </r>
    <r>
      <rPr>
        <sz val="10"/>
        <rFont val="Times New Roman"/>
        <charset val="134"/>
      </rPr>
      <t>2023</t>
    </r>
    <r>
      <rPr>
        <sz val="10"/>
        <rFont val="宋体"/>
        <charset val="134"/>
      </rPr>
      <t>】</t>
    </r>
    <r>
      <rPr>
        <sz val="10"/>
        <rFont val="Times New Roman"/>
        <charset val="134"/>
      </rPr>
      <t>1</t>
    </r>
    <r>
      <rPr>
        <sz val="10"/>
        <rFont val="宋体"/>
        <charset val="134"/>
      </rPr>
      <t>号文件】）</t>
    </r>
  </si>
  <si>
    <r>
      <rPr>
        <sz val="10"/>
        <rFont val="Times New Roman"/>
        <charset val="134"/>
      </rPr>
      <t>2</t>
    </r>
    <r>
      <rPr>
        <sz val="10"/>
        <rFont val="黑体"/>
        <charset val="134"/>
      </rPr>
      <t>、林业和草原（东安县林业局）</t>
    </r>
  </si>
  <si>
    <t>林长制运行维护经费</t>
  </si>
  <si>
    <r>
      <rPr>
        <sz val="10"/>
        <rFont val="宋体"/>
        <charset val="134"/>
      </rPr>
      <t>湘林资〔</t>
    </r>
    <r>
      <rPr>
        <sz val="10"/>
        <rFont val="Times New Roman"/>
        <charset val="134"/>
      </rPr>
      <t>2021</t>
    </r>
    <r>
      <rPr>
        <sz val="10"/>
        <rFont val="宋体"/>
        <charset val="134"/>
      </rPr>
      <t>〕</t>
    </r>
    <r>
      <rPr>
        <sz val="10"/>
        <rFont val="Times New Roman"/>
        <charset val="134"/>
      </rPr>
      <t xml:space="preserve">21 </t>
    </r>
    <r>
      <rPr>
        <sz val="10"/>
        <rFont val="宋体"/>
        <charset val="134"/>
      </rPr>
      <t>号、县常务会议纪要</t>
    </r>
    <r>
      <rPr>
        <sz val="10"/>
        <rFont val="Times New Roman"/>
        <charset val="134"/>
      </rPr>
      <t>[2022]</t>
    </r>
    <r>
      <rPr>
        <sz val="10"/>
        <rFont val="宋体"/>
        <charset val="134"/>
      </rPr>
      <t>第</t>
    </r>
    <r>
      <rPr>
        <sz val="10"/>
        <rFont val="Times New Roman"/>
        <charset val="134"/>
      </rPr>
      <t>6</t>
    </r>
    <r>
      <rPr>
        <sz val="10"/>
        <rFont val="宋体"/>
        <charset val="134"/>
      </rPr>
      <t>次（</t>
    </r>
    <r>
      <rPr>
        <sz val="10"/>
        <rFont val="Times New Roman"/>
        <charset val="134"/>
      </rPr>
      <t>2022.3.16</t>
    </r>
    <r>
      <rPr>
        <sz val="10"/>
        <rFont val="宋体"/>
        <charset val="134"/>
      </rPr>
      <t>）同意将护林员劳务报酬纳入年度财政预算，包含林长制度工作经费</t>
    </r>
    <r>
      <rPr>
        <sz val="10"/>
        <rFont val="Times New Roman"/>
        <charset val="134"/>
      </rPr>
      <t>20</t>
    </r>
    <r>
      <rPr>
        <sz val="10"/>
        <rFont val="宋体"/>
        <charset val="134"/>
      </rPr>
      <t>万元，管护牌标志维护</t>
    </r>
    <r>
      <rPr>
        <sz val="10"/>
        <rFont val="Times New Roman"/>
        <charset val="134"/>
      </rPr>
      <t>12</t>
    </r>
    <r>
      <rPr>
        <sz val="10"/>
        <rFont val="宋体"/>
        <charset val="134"/>
      </rPr>
      <t>万元，护林员保险</t>
    </r>
    <r>
      <rPr>
        <sz val="10"/>
        <rFont val="Times New Roman"/>
        <charset val="134"/>
      </rPr>
      <t>10</t>
    </r>
    <r>
      <rPr>
        <sz val="10"/>
        <rFont val="宋体"/>
        <charset val="134"/>
      </rPr>
      <t>万元，集体林区网格护林员</t>
    </r>
    <r>
      <rPr>
        <sz val="10"/>
        <rFont val="Times New Roman"/>
        <charset val="134"/>
      </rPr>
      <t>494</t>
    </r>
    <r>
      <rPr>
        <sz val="10"/>
        <rFont val="宋体"/>
        <charset val="134"/>
      </rPr>
      <t>名</t>
    </r>
    <r>
      <rPr>
        <sz val="10"/>
        <rFont val="Times New Roman"/>
        <charset val="134"/>
      </rPr>
      <t>400.5569</t>
    </r>
    <r>
      <rPr>
        <sz val="10"/>
        <rFont val="宋体"/>
        <charset val="134"/>
      </rPr>
      <t>万元，合计需求</t>
    </r>
    <r>
      <rPr>
        <sz val="10"/>
        <rFont val="Times New Roman"/>
        <charset val="134"/>
      </rPr>
      <t>443.5569</t>
    </r>
    <r>
      <rPr>
        <sz val="10"/>
        <rFont val="宋体"/>
        <charset val="134"/>
      </rPr>
      <t>万元。（</t>
    </r>
    <r>
      <rPr>
        <sz val="10"/>
        <rFont val="宋体"/>
        <charset val="134"/>
      </rPr>
      <t>固定补助316万，不足由单位统筹</t>
    </r>
    <r>
      <rPr>
        <sz val="10"/>
        <rFont val="Times New Roman"/>
        <charset val="134"/>
      </rPr>
      <t>)</t>
    </r>
  </si>
  <si>
    <t>森林防火经费</t>
  </si>
  <si>
    <r>
      <rPr>
        <sz val="10"/>
        <rFont val="宋体"/>
        <charset val="134"/>
      </rPr>
      <t>含森林专业扑火队经费</t>
    </r>
    <r>
      <rPr>
        <sz val="10"/>
        <rFont val="Times New Roman"/>
        <charset val="134"/>
      </rPr>
      <t>25</t>
    </r>
    <r>
      <rPr>
        <sz val="10"/>
        <rFont val="宋体"/>
        <charset val="134"/>
      </rPr>
      <t>万元</t>
    </r>
  </si>
  <si>
    <t>育林基金减收补助</t>
  </si>
  <si>
    <t>省市上级转移支付列入预算</t>
  </si>
  <si>
    <t>林木种子场改革经费</t>
  </si>
  <si>
    <r>
      <rPr>
        <sz val="10"/>
        <rFont val="Times New Roman"/>
        <charset val="134"/>
      </rPr>
      <t>18</t>
    </r>
    <r>
      <rPr>
        <sz val="10"/>
        <rFont val="宋体"/>
        <charset val="134"/>
      </rPr>
      <t>人养老保险及职业年金，林木种子场属自收自支的事业单位，</t>
    </r>
    <r>
      <rPr>
        <sz val="10"/>
        <rFont val="Times New Roman"/>
        <charset val="134"/>
      </rPr>
      <t>2019</t>
    </r>
    <r>
      <rPr>
        <sz val="10"/>
        <rFont val="宋体"/>
        <charset val="134"/>
      </rPr>
      <t>改革后无经济来源，请示县领导后，每年由预算拨</t>
    </r>
    <r>
      <rPr>
        <sz val="10"/>
        <rFont val="Times New Roman"/>
        <charset val="134"/>
      </rPr>
      <t>25</t>
    </r>
    <r>
      <rPr>
        <sz val="10"/>
        <rFont val="宋体"/>
        <charset val="134"/>
      </rPr>
      <t>万元用于缴纳本场在职职工</t>
    </r>
    <r>
      <rPr>
        <sz val="10"/>
        <rFont val="Times New Roman"/>
        <charset val="134"/>
      </rPr>
      <t>16</t>
    </r>
    <r>
      <rPr>
        <sz val="10"/>
        <rFont val="宋体"/>
        <charset val="134"/>
      </rPr>
      <t>人的社保费用</t>
    </r>
  </si>
  <si>
    <t>非税收入安排的支出（东安县林业局）</t>
  </si>
  <si>
    <r>
      <rPr>
        <sz val="10"/>
        <rFont val="宋体"/>
        <charset val="134"/>
      </rPr>
      <t>非税收入成本支出，按收入进度拨付，预计收入</t>
    </r>
    <r>
      <rPr>
        <sz val="10"/>
        <rFont val="Times New Roman"/>
        <charset val="134"/>
      </rPr>
      <t>900</t>
    </r>
    <r>
      <rPr>
        <sz val="10"/>
        <rFont val="宋体"/>
        <charset val="134"/>
      </rPr>
      <t>万元</t>
    </r>
  </si>
  <si>
    <r>
      <rPr>
        <sz val="10"/>
        <rFont val="Times New Roman"/>
        <charset val="134"/>
      </rPr>
      <t>3</t>
    </r>
    <r>
      <rPr>
        <sz val="10"/>
        <rFont val="黑体"/>
        <charset val="134"/>
      </rPr>
      <t>、水利</t>
    </r>
  </si>
  <si>
    <r>
      <rPr>
        <sz val="10"/>
        <rFont val="Times New Roman"/>
        <charset val="134"/>
      </rPr>
      <t>1</t>
    </r>
    <r>
      <rPr>
        <sz val="10"/>
        <rFont val="宋体"/>
        <charset val="134"/>
      </rPr>
      <t>）东安县水利局</t>
    </r>
  </si>
  <si>
    <t>高岩水库电站建设期间债务偿还资金</t>
  </si>
  <si>
    <t>小型水库管护经费</t>
  </si>
  <si>
    <r>
      <rPr>
        <sz val="10"/>
        <rFont val="宋体"/>
        <charset val="134"/>
      </rPr>
      <t>小一型水库管护费，按</t>
    </r>
    <r>
      <rPr>
        <sz val="10"/>
        <rFont val="Times New Roman"/>
        <charset val="134"/>
      </rPr>
      <t>23</t>
    </r>
    <r>
      <rPr>
        <sz val="10"/>
        <rFont val="宋体"/>
        <charset val="134"/>
      </rPr>
      <t>座</t>
    </r>
    <r>
      <rPr>
        <sz val="10"/>
        <rFont val="Times New Roman"/>
        <charset val="134"/>
      </rPr>
      <t>*5000</t>
    </r>
    <r>
      <rPr>
        <sz val="10"/>
        <rFont val="宋体"/>
        <charset val="134"/>
      </rPr>
      <t>元</t>
    </r>
    <r>
      <rPr>
        <sz val="10"/>
        <rFont val="Times New Roman"/>
        <charset val="134"/>
      </rPr>
      <t>/</t>
    </r>
    <r>
      <rPr>
        <sz val="10"/>
        <rFont val="宋体"/>
        <charset val="134"/>
      </rPr>
      <t>座</t>
    </r>
    <r>
      <rPr>
        <sz val="10"/>
        <rFont val="Times New Roman"/>
        <charset val="134"/>
      </rPr>
      <t>/</t>
    </r>
    <r>
      <rPr>
        <sz val="10"/>
        <rFont val="宋体"/>
        <charset val="134"/>
      </rPr>
      <t>年</t>
    </r>
    <r>
      <rPr>
        <sz val="10"/>
        <rFont val="Times New Roman"/>
        <charset val="134"/>
      </rPr>
      <t>=11.5</t>
    </r>
    <r>
      <rPr>
        <sz val="10"/>
        <rFont val="宋体"/>
        <charset val="134"/>
      </rPr>
      <t>万元；小二型水库管护费</t>
    </r>
    <r>
      <rPr>
        <sz val="10"/>
        <rFont val="Times New Roman"/>
        <charset val="134"/>
      </rPr>
      <t>177</t>
    </r>
    <r>
      <rPr>
        <sz val="10"/>
        <rFont val="宋体"/>
        <charset val="134"/>
      </rPr>
      <t>座</t>
    </r>
    <r>
      <rPr>
        <sz val="10"/>
        <rFont val="Times New Roman"/>
        <charset val="134"/>
      </rPr>
      <t>*2000</t>
    </r>
    <r>
      <rPr>
        <sz val="10"/>
        <rFont val="宋体"/>
        <charset val="134"/>
      </rPr>
      <t>元</t>
    </r>
    <r>
      <rPr>
        <sz val="10"/>
        <rFont val="Times New Roman"/>
        <charset val="134"/>
      </rPr>
      <t>/</t>
    </r>
    <r>
      <rPr>
        <sz val="10"/>
        <rFont val="宋体"/>
        <charset val="134"/>
      </rPr>
      <t>座</t>
    </r>
    <r>
      <rPr>
        <sz val="10"/>
        <rFont val="Times New Roman"/>
        <charset val="134"/>
      </rPr>
      <t>/</t>
    </r>
    <r>
      <rPr>
        <sz val="10"/>
        <rFont val="宋体"/>
        <charset val="134"/>
      </rPr>
      <t>年</t>
    </r>
    <r>
      <rPr>
        <sz val="10"/>
        <rFont val="Times New Roman"/>
        <charset val="134"/>
      </rPr>
      <t>=35.4</t>
    </r>
    <r>
      <rPr>
        <sz val="10"/>
        <rFont val="宋体"/>
        <charset val="134"/>
      </rPr>
      <t>万元；合计</t>
    </r>
    <r>
      <rPr>
        <sz val="10"/>
        <rFont val="Times New Roman"/>
        <charset val="134"/>
      </rPr>
      <t>46.9</t>
    </r>
    <r>
      <rPr>
        <sz val="10"/>
        <rFont val="宋体"/>
        <charset val="134"/>
      </rPr>
      <t>万元</t>
    </r>
  </si>
  <si>
    <t>山洪灾害监测预警广播运行维护管理费</t>
  </si>
  <si>
    <r>
      <rPr>
        <sz val="10"/>
        <rFont val="宋体"/>
        <charset val="134"/>
      </rPr>
      <t>山洪灾害监测预警广播运行维护管理费共</t>
    </r>
    <r>
      <rPr>
        <sz val="10"/>
        <rFont val="Times New Roman"/>
        <charset val="134"/>
      </rPr>
      <t>37</t>
    </r>
    <r>
      <rPr>
        <sz val="10"/>
        <rFont val="宋体"/>
        <charset val="134"/>
      </rPr>
      <t>万元，其中水利局</t>
    </r>
    <r>
      <rPr>
        <sz val="10"/>
        <rFont val="Times New Roman"/>
        <charset val="134"/>
      </rPr>
      <t>24</t>
    </r>
    <r>
      <rPr>
        <sz val="10"/>
        <rFont val="宋体"/>
        <charset val="134"/>
      </rPr>
      <t>万元，融媒体中心</t>
    </r>
    <r>
      <rPr>
        <sz val="10"/>
        <rFont val="Times New Roman"/>
        <charset val="134"/>
      </rPr>
      <t>13</t>
    </r>
    <r>
      <rPr>
        <sz val="10"/>
        <rFont val="宋体"/>
        <charset val="134"/>
      </rPr>
      <t>万元（列文化旅游传媒支出）</t>
    </r>
  </si>
  <si>
    <t>抗旱防汛经费</t>
  </si>
  <si>
    <r>
      <rPr>
        <sz val="10"/>
        <rFont val="宋体"/>
        <charset val="134"/>
      </rPr>
      <t>防汛抗旱演练工作经费</t>
    </r>
    <r>
      <rPr>
        <sz val="10"/>
        <rFont val="Times New Roman"/>
        <charset val="134"/>
      </rPr>
      <t>25</t>
    </r>
    <r>
      <rPr>
        <sz val="10"/>
        <rFont val="宋体"/>
        <charset val="134"/>
      </rPr>
      <t>万元，</t>
    </r>
  </si>
  <si>
    <t>河长制河道保洁运行经费</t>
  </si>
  <si>
    <r>
      <rPr>
        <sz val="10"/>
        <rFont val="宋体"/>
        <charset val="134"/>
      </rPr>
      <t>其中：河长制工作经费</t>
    </r>
    <r>
      <rPr>
        <sz val="10"/>
        <rFont val="Times New Roman"/>
        <charset val="134"/>
      </rPr>
      <t>16</t>
    </r>
    <r>
      <rPr>
        <sz val="10"/>
        <rFont val="宋体"/>
        <charset val="134"/>
      </rPr>
      <t>万元，河道保洁费</t>
    </r>
    <r>
      <rPr>
        <sz val="10"/>
        <rFont val="Times New Roman"/>
        <charset val="134"/>
      </rPr>
      <t>350</t>
    </r>
    <r>
      <rPr>
        <sz val="10"/>
        <rFont val="宋体"/>
        <charset val="134"/>
      </rPr>
      <t>万元</t>
    </r>
  </si>
  <si>
    <t>紫水河流域保护专项资金</t>
  </si>
  <si>
    <t>依照人大通过《紫水河流域保护管理办法》内容研究安排</t>
  </si>
  <si>
    <t>非税收入安排的支出（东安县水利局）</t>
  </si>
  <si>
    <r>
      <rPr>
        <sz val="10"/>
        <rFont val="宋体"/>
        <charset val="134"/>
      </rPr>
      <t>非税收入成本支出，按收入进度拨付，预计收入</t>
    </r>
    <r>
      <rPr>
        <sz val="10"/>
        <rFont val="Times New Roman"/>
        <charset val="134"/>
      </rPr>
      <t>215</t>
    </r>
    <r>
      <rPr>
        <sz val="10"/>
        <rFont val="宋体"/>
        <charset val="134"/>
      </rPr>
      <t>万元</t>
    </r>
  </si>
  <si>
    <r>
      <rPr>
        <sz val="10"/>
        <rFont val="Times New Roman"/>
        <charset val="134"/>
      </rPr>
      <t>2</t>
    </r>
    <r>
      <rPr>
        <sz val="10"/>
        <rFont val="宋体"/>
        <charset val="134"/>
      </rPr>
      <t>）公益性水管员人员经费（差额）</t>
    </r>
  </si>
  <si>
    <r>
      <rPr>
        <sz val="10"/>
        <rFont val="宋体"/>
        <charset val="134"/>
      </rPr>
      <t>原列人员支出事项，</t>
    </r>
    <r>
      <rPr>
        <sz val="10"/>
        <rFont val="Times New Roman"/>
        <charset val="134"/>
      </rPr>
      <t>10</t>
    </r>
    <r>
      <rPr>
        <sz val="10"/>
        <rFont val="宋体"/>
        <charset val="134"/>
      </rPr>
      <t>个中型水管事业单位人员经费，差额在职</t>
    </r>
    <r>
      <rPr>
        <sz val="10"/>
        <rFont val="Times New Roman"/>
        <charset val="134"/>
      </rPr>
      <t>114</t>
    </r>
    <r>
      <rPr>
        <sz val="10"/>
        <rFont val="宋体"/>
        <charset val="134"/>
      </rPr>
      <t>人，工资</t>
    </r>
    <r>
      <rPr>
        <sz val="10"/>
        <rFont val="Times New Roman"/>
        <charset val="134"/>
      </rPr>
      <t>+</t>
    </r>
    <r>
      <rPr>
        <sz val="10"/>
        <rFont val="宋体"/>
        <charset val="134"/>
      </rPr>
      <t>乡镇补贴</t>
    </r>
    <r>
      <rPr>
        <sz val="10"/>
        <rFont val="Times New Roman"/>
        <charset val="134"/>
      </rPr>
      <t>+</t>
    </r>
    <r>
      <rPr>
        <sz val="10"/>
        <rFont val="宋体"/>
        <charset val="134"/>
      </rPr>
      <t>社保</t>
    </r>
  </si>
  <si>
    <r>
      <rPr>
        <sz val="10"/>
        <rFont val="Times New Roman"/>
        <charset val="134"/>
      </rPr>
      <t>3</t>
    </r>
    <r>
      <rPr>
        <sz val="10"/>
        <rFont val="宋体"/>
        <charset val="134"/>
      </rPr>
      <t>）高岩</t>
    </r>
    <r>
      <rPr>
        <sz val="10"/>
        <rFont val="Times New Roman"/>
        <charset val="134"/>
      </rPr>
      <t>18</t>
    </r>
    <r>
      <rPr>
        <sz val="10"/>
        <rFont val="宋体"/>
        <charset val="134"/>
      </rPr>
      <t>个公益性岗位差额补贴</t>
    </r>
  </si>
  <si>
    <r>
      <rPr>
        <sz val="10"/>
        <rFont val="宋体"/>
        <charset val="134"/>
      </rPr>
      <t>原列人员支出事项，差额在职</t>
    </r>
    <r>
      <rPr>
        <sz val="10"/>
        <rFont val="Times New Roman"/>
        <charset val="134"/>
      </rPr>
      <t>18</t>
    </r>
    <r>
      <rPr>
        <sz val="10"/>
        <rFont val="宋体"/>
        <charset val="134"/>
      </rPr>
      <t>人</t>
    </r>
    <r>
      <rPr>
        <sz val="10"/>
        <rFont val="Times New Roman"/>
        <charset val="134"/>
      </rPr>
      <t>*10</t>
    </r>
    <r>
      <rPr>
        <sz val="10"/>
        <rFont val="宋体"/>
        <charset val="134"/>
      </rPr>
      <t>万元</t>
    </r>
    <r>
      <rPr>
        <sz val="10"/>
        <rFont val="Times New Roman"/>
        <charset val="134"/>
      </rPr>
      <t>/</t>
    </r>
    <r>
      <rPr>
        <sz val="10"/>
        <rFont val="宋体"/>
        <charset val="134"/>
      </rPr>
      <t>人</t>
    </r>
    <r>
      <rPr>
        <sz val="10"/>
        <rFont val="Times New Roman"/>
        <charset val="134"/>
      </rPr>
      <t>=180</t>
    </r>
    <r>
      <rPr>
        <sz val="10"/>
        <rFont val="宋体"/>
        <charset val="134"/>
      </rPr>
      <t>万元</t>
    </r>
  </si>
  <si>
    <r>
      <rPr>
        <sz val="10"/>
        <rFont val="Times New Roman"/>
        <charset val="134"/>
      </rPr>
      <t>4</t>
    </r>
    <r>
      <rPr>
        <sz val="10"/>
        <rFont val="宋体"/>
        <charset val="134"/>
      </rPr>
      <t>）乡镇防汛编制培训演练物资经费</t>
    </r>
    <r>
      <rPr>
        <sz val="10"/>
        <rFont val="Times New Roman"/>
        <charset val="134"/>
      </rPr>
      <t>**</t>
    </r>
  </si>
  <si>
    <r>
      <rPr>
        <sz val="10"/>
        <rFont val="宋体"/>
        <charset val="134"/>
      </rPr>
      <t>各乡镇防汛编制培训演练物资等经费</t>
    </r>
    <r>
      <rPr>
        <sz val="10"/>
        <rFont val="Times New Roman"/>
        <charset val="134"/>
      </rPr>
      <t>50</t>
    </r>
    <r>
      <rPr>
        <sz val="10"/>
        <rFont val="宋体"/>
        <charset val="134"/>
      </rPr>
      <t>万元，报县政府审批使用</t>
    </r>
  </si>
  <si>
    <r>
      <rPr>
        <sz val="10"/>
        <rFont val="Times New Roman"/>
        <charset val="134"/>
      </rPr>
      <t>5</t>
    </r>
    <r>
      <rPr>
        <sz val="10"/>
        <rFont val="宋体"/>
        <charset val="134"/>
      </rPr>
      <t>）样板河建设费用</t>
    </r>
    <r>
      <rPr>
        <sz val="10"/>
        <rFont val="Times New Roman"/>
        <charset val="134"/>
      </rPr>
      <t>**</t>
    </r>
  </si>
  <si>
    <t>项目取消</t>
  </si>
  <si>
    <r>
      <rPr>
        <sz val="10"/>
        <rFont val="Times New Roman"/>
        <charset val="134"/>
      </rPr>
      <t>6</t>
    </r>
    <r>
      <rPr>
        <sz val="10"/>
        <rFont val="宋体"/>
        <charset val="134"/>
      </rPr>
      <t>）东安县水利和库区移民事务中心专项工作经费</t>
    </r>
  </si>
  <si>
    <t>移民局专项经费</t>
  </si>
  <si>
    <r>
      <rPr>
        <sz val="10"/>
        <rFont val="Times New Roman"/>
        <charset val="134"/>
      </rPr>
      <t>4</t>
    </r>
    <r>
      <rPr>
        <sz val="10"/>
        <rFont val="黑体"/>
        <charset val="134"/>
      </rPr>
      <t>、巩固脱贫攻坚成果衔接乡村振兴</t>
    </r>
  </si>
  <si>
    <r>
      <rPr>
        <sz val="10"/>
        <rFont val="Times New Roman"/>
        <charset val="134"/>
      </rPr>
      <t>1</t>
    </r>
    <r>
      <rPr>
        <sz val="10"/>
        <rFont val="宋体"/>
        <charset val="134"/>
      </rPr>
      <t>）东安县乡村振兴局机关工作经费</t>
    </r>
  </si>
  <si>
    <r>
      <rPr>
        <sz val="10"/>
        <rFont val="Times New Roman"/>
        <charset val="134"/>
      </rPr>
      <t>2</t>
    </r>
    <r>
      <rPr>
        <sz val="10"/>
        <rFont val="宋体"/>
        <charset val="134"/>
      </rPr>
      <t>）乡村振兴建设支出</t>
    </r>
    <r>
      <rPr>
        <sz val="10"/>
        <rFont val="Times New Roman"/>
        <charset val="134"/>
      </rPr>
      <t>**</t>
    </r>
  </si>
  <si>
    <r>
      <rPr>
        <sz val="10"/>
        <rFont val="宋体"/>
        <charset val="134"/>
      </rPr>
      <t>中小型水库维修养护经费</t>
    </r>
    <r>
      <rPr>
        <sz val="10"/>
        <rFont val="Times New Roman"/>
        <charset val="134"/>
      </rPr>
      <t>**</t>
    </r>
  </si>
  <si>
    <r>
      <rPr>
        <sz val="10"/>
        <rFont val="宋体"/>
        <charset val="134"/>
      </rPr>
      <t>少数民族发展资金</t>
    </r>
    <r>
      <rPr>
        <sz val="10"/>
        <rFont val="Times New Roman"/>
        <charset val="134"/>
      </rPr>
      <t>**</t>
    </r>
  </si>
  <si>
    <r>
      <rPr>
        <sz val="10"/>
        <rFont val="宋体"/>
        <charset val="134"/>
      </rPr>
      <t>扶持村级集体经济发展基金</t>
    </r>
    <r>
      <rPr>
        <sz val="10"/>
        <rFont val="Times New Roman"/>
        <charset val="134"/>
      </rPr>
      <t>**</t>
    </r>
  </si>
  <si>
    <r>
      <rPr>
        <sz val="10"/>
        <rFont val="宋体"/>
        <charset val="134"/>
      </rPr>
      <t>粮食生产发展专项经费</t>
    </r>
    <r>
      <rPr>
        <sz val="10"/>
        <rFont val="Times New Roman"/>
        <charset val="134"/>
      </rPr>
      <t>**</t>
    </r>
  </si>
  <si>
    <r>
      <rPr>
        <sz val="10"/>
        <rFont val="宋体"/>
        <charset val="134"/>
      </rPr>
      <t>其他乡村振兴建设支出</t>
    </r>
    <r>
      <rPr>
        <sz val="10"/>
        <rFont val="Times New Roman"/>
        <charset val="134"/>
      </rPr>
      <t>**</t>
    </r>
  </si>
  <si>
    <t>包含防返贫综合资金，乡村振兴宣传工作经费，易地扶贫搬迁联席办工作经费等乡村振兴需要的支出支出</t>
  </si>
  <si>
    <r>
      <rPr>
        <sz val="10"/>
        <rFont val="Times New Roman"/>
        <charset val="134"/>
      </rPr>
      <t>5</t>
    </r>
    <r>
      <rPr>
        <sz val="10"/>
        <rFont val="黑体"/>
        <charset val="134"/>
      </rPr>
      <t>、农村综合改革</t>
    </r>
  </si>
  <si>
    <r>
      <rPr>
        <sz val="10"/>
        <rFont val="Times New Roman"/>
        <charset val="134"/>
      </rPr>
      <t>1</t>
    </r>
    <r>
      <rPr>
        <sz val="10"/>
        <rFont val="宋体"/>
        <charset val="134"/>
      </rPr>
      <t>）农村公益事业财政奖补县级配套</t>
    </r>
    <r>
      <rPr>
        <sz val="10"/>
        <rFont val="Times New Roman"/>
        <charset val="134"/>
      </rPr>
      <t>**</t>
    </r>
  </si>
  <si>
    <t>农业股</t>
  </si>
  <si>
    <r>
      <rPr>
        <sz val="10"/>
        <rFont val="Times New Roman"/>
        <charset val="134"/>
      </rPr>
      <t>2</t>
    </r>
    <r>
      <rPr>
        <sz val="10"/>
        <rFont val="宋体"/>
        <charset val="134"/>
      </rPr>
      <t>）村级运转经费专项类</t>
    </r>
  </si>
  <si>
    <r>
      <rPr>
        <sz val="10"/>
        <rFont val="Times New Roman"/>
        <charset val="134"/>
      </rPr>
      <t>334</t>
    </r>
    <r>
      <rPr>
        <sz val="10"/>
        <rFont val="宋体"/>
        <charset val="134"/>
      </rPr>
      <t>个村及居委会运转经费</t>
    </r>
    <r>
      <rPr>
        <sz val="10"/>
        <rFont val="Times New Roman"/>
        <charset val="134"/>
      </rPr>
      <t>1477</t>
    </r>
    <r>
      <rPr>
        <sz val="10"/>
        <rFont val="宋体"/>
        <charset val="134"/>
      </rPr>
      <t>万元</t>
    </r>
  </si>
  <si>
    <r>
      <rPr>
        <sz val="10"/>
        <rFont val="Times New Roman"/>
        <charset val="134"/>
      </rPr>
      <t>39</t>
    </r>
    <r>
      <rPr>
        <sz val="10"/>
        <rFont val="宋体"/>
        <charset val="134"/>
      </rPr>
      <t>个村，村级运转经费含村级办公经费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176</t>
    </r>
    <r>
      <rPr>
        <sz val="10"/>
        <rFont val="宋体"/>
        <charset val="134"/>
      </rPr>
      <t>万元。</t>
    </r>
  </si>
  <si>
    <r>
      <rPr>
        <sz val="10"/>
        <rFont val="Times New Roman"/>
        <charset val="134"/>
      </rPr>
      <t>23</t>
    </r>
    <r>
      <rPr>
        <sz val="10"/>
        <rFont val="宋体"/>
        <charset val="134"/>
      </rPr>
      <t>个村</t>
    </r>
    <r>
      <rPr>
        <sz val="10"/>
        <rFont val="Times New Roman"/>
        <charset val="134"/>
      </rPr>
      <t>2</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107</t>
    </r>
    <r>
      <rPr>
        <sz val="10"/>
        <rFont val="宋体"/>
        <charset val="134"/>
      </rPr>
      <t>万元。</t>
    </r>
  </si>
  <si>
    <r>
      <rPr>
        <sz val="10"/>
        <rFont val="Times New Roman"/>
        <charset val="134"/>
      </rPr>
      <t>23</t>
    </r>
    <r>
      <rPr>
        <sz val="10"/>
        <rFont val="宋体"/>
        <charset val="134"/>
      </rPr>
      <t>个村</t>
    </r>
    <r>
      <rPr>
        <sz val="10"/>
        <rFont val="Times New Roman"/>
        <charset val="134"/>
      </rPr>
      <t>4</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115</t>
    </r>
    <r>
      <rPr>
        <sz val="10"/>
        <rFont val="宋体"/>
        <charset val="134"/>
      </rPr>
      <t>万元。</t>
    </r>
  </si>
  <si>
    <r>
      <rPr>
        <sz val="10"/>
        <rFont val="Times New Roman"/>
        <charset val="134"/>
      </rPr>
      <t>9</t>
    </r>
    <r>
      <rPr>
        <sz val="10"/>
        <rFont val="宋体"/>
        <charset val="134"/>
      </rPr>
      <t>个村，村级运转经费含村级办公经费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39</t>
    </r>
    <r>
      <rPr>
        <sz val="10"/>
        <rFont val="宋体"/>
        <charset val="134"/>
      </rPr>
      <t>万元。水岭学校租赁费</t>
    </r>
    <r>
      <rPr>
        <sz val="10"/>
        <rFont val="Times New Roman"/>
        <charset val="134"/>
      </rPr>
      <t>3</t>
    </r>
    <r>
      <rPr>
        <sz val="10"/>
        <rFont val="宋体"/>
        <charset val="134"/>
      </rPr>
      <t>万元</t>
    </r>
  </si>
  <si>
    <r>
      <rPr>
        <sz val="10"/>
        <rFont val="Times New Roman"/>
        <charset val="134"/>
      </rPr>
      <t>19</t>
    </r>
    <r>
      <rPr>
        <sz val="10"/>
        <rFont val="宋体"/>
        <charset val="134"/>
      </rPr>
      <t>个村</t>
    </r>
    <r>
      <rPr>
        <sz val="10"/>
        <rFont val="Times New Roman"/>
        <charset val="134"/>
      </rPr>
      <t>2</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92</t>
    </r>
    <r>
      <rPr>
        <sz val="10"/>
        <rFont val="宋体"/>
        <charset val="134"/>
      </rPr>
      <t>万元。</t>
    </r>
  </si>
  <si>
    <r>
      <rPr>
        <sz val="10"/>
        <rFont val="Times New Roman"/>
        <charset val="134"/>
      </rPr>
      <t>19</t>
    </r>
    <r>
      <rPr>
        <sz val="10"/>
        <rFont val="宋体"/>
        <charset val="134"/>
      </rPr>
      <t>个村</t>
    </r>
    <r>
      <rPr>
        <sz val="10"/>
        <rFont val="Times New Roman"/>
        <charset val="134"/>
      </rPr>
      <t>3</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93</t>
    </r>
    <r>
      <rPr>
        <sz val="10"/>
        <rFont val="宋体"/>
        <charset val="134"/>
      </rPr>
      <t>万元。</t>
    </r>
  </si>
  <si>
    <r>
      <rPr>
        <sz val="10"/>
        <rFont val="Times New Roman"/>
        <charset val="134"/>
      </rPr>
      <t>23</t>
    </r>
    <r>
      <rPr>
        <sz val="10"/>
        <rFont val="宋体"/>
        <charset val="134"/>
      </rPr>
      <t>个村</t>
    </r>
    <r>
      <rPr>
        <sz val="10"/>
        <rFont val="Times New Roman"/>
        <charset val="134"/>
      </rPr>
      <t>3</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122</t>
    </r>
    <r>
      <rPr>
        <sz val="10"/>
        <rFont val="宋体"/>
        <charset val="134"/>
      </rPr>
      <t>万元。</t>
    </r>
  </si>
  <si>
    <r>
      <rPr>
        <sz val="10"/>
        <rFont val="Times New Roman"/>
        <charset val="134"/>
      </rPr>
      <t>10</t>
    </r>
    <r>
      <rPr>
        <sz val="10"/>
        <rFont val="宋体"/>
        <charset val="134"/>
      </rPr>
      <t>个村，村级运转经费含村级办公经费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45</t>
    </r>
    <r>
      <rPr>
        <sz val="10"/>
        <rFont val="宋体"/>
        <charset val="134"/>
      </rPr>
      <t>万元。</t>
    </r>
  </si>
  <si>
    <r>
      <rPr>
        <sz val="10"/>
        <rFont val="Times New Roman"/>
        <charset val="134"/>
      </rPr>
      <t>22</t>
    </r>
    <r>
      <rPr>
        <sz val="10"/>
        <rFont val="宋体"/>
        <charset val="134"/>
      </rPr>
      <t>个村</t>
    </r>
    <r>
      <rPr>
        <sz val="10"/>
        <rFont val="Times New Roman"/>
        <charset val="134"/>
      </rPr>
      <t>1</t>
    </r>
    <r>
      <rPr>
        <sz val="10"/>
        <rFont val="宋体"/>
        <charset val="134"/>
      </rPr>
      <t>个农村社区，村级运转经费含村级办公经费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元元，</t>
    </r>
    <r>
      <rPr>
        <sz val="10"/>
        <rFont val="Times New Roman"/>
        <charset val="134"/>
      </rPr>
      <t>101</t>
    </r>
    <r>
      <rPr>
        <sz val="10"/>
        <rFont val="宋体"/>
        <charset val="134"/>
      </rPr>
      <t>万元。</t>
    </r>
  </si>
  <si>
    <r>
      <rPr>
        <sz val="10"/>
        <rFont val="Times New Roman"/>
        <charset val="134"/>
      </rPr>
      <t>15</t>
    </r>
    <r>
      <rPr>
        <sz val="10"/>
        <rFont val="宋体"/>
        <charset val="134"/>
      </rPr>
      <t>个村</t>
    </r>
    <r>
      <rPr>
        <sz val="10"/>
        <rFont val="Times New Roman"/>
        <charset val="134"/>
      </rPr>
      <t>3</t>
    </r>
    <r>
      <rPr>
        <sz val="10"/>
        <rFont val="宋体"/>
        <charset val="134"/>
      </rPr>
      <t>个居委会</t>
    </r>
    <r>
      <rPr>
        <sz val="10"/>
        <rFont val="Times New Roman"/>
        <charset val="134"/>
      </rPr>
      <t>2</t>
    </r>
    <r>
      <rPr>
        <sz val="10"/>
        <rFont val="宋体"/>
        <charset val="134"/>
      </rPr>
      <t>个农村社区，村级运转经费含村级办公经费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元，沙溪社区惠民项目经费</t>
    </r>
    <r>
      <rPr>
        <sz val="10"/>
        <rFont val="Times New Roman"/>
        <charset val="134"/>
      </rPr>
      <t>5</t>
    </r>
    <r>
      <rPr>
        <sz val="10"/>
        <rFont val="宋体"/>
        <charset val="134"/>
      </rPr>
      <t>万元，合计</t>
    </r>
    <r>
      <rPr>
        <sz val="10"/>
        <rFont val="Times New Roman"/>
        <charset val="134"/>
      </rPr>
      <t>97</t>
    </r>
    <r>
      <rPr>
        <sz val="10"/>
        <rFont val="宋体"/>
        <charset val="134"/>
      </rPr>
      <t>万元。</t>
    </r>
  </si>
  <si>
    <r>
      <rPr>
        <sz val="10"/>
        <rFont val="Times New Roman"/>
        <charset val="134"/>
      </rPr>
      <t>33</t>
    </r>
    <r>
      <rPr>
        <sz val="10"/>
        <rFont val="宋体"/>
        <charset val="134"/>
      </rPr>
      <t>个村</t>
    </r>
    <r>
      <rPr>
        <sz val="10"/>
        <rFont val="Times New Roman"/>
        <charset val="134"/>
      </rPr>
      <t>4</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元，应阳社区增加惠民项目经费</t>
    </r>
    <r>
      <rPr>
        <sz val="10"/>
        <rFont val="Times New Roman"/>
        <charset val="134"/>
      </rPr>
      <t>5</t>
    </r>
    <r>
      <rPr>
        <sz val="10"/>
        <rFont val="宋体"/>
        <charset val="134"/>
      </rPr>
      <t>万元，合计</t>
    </r>
    <r>
      <rPr>
        <sz val="10"/>
        <rFont val="Times New Roman"/>
        <charset val="134"/>
      </rPr>
      <t>169</t>
    </r>
    <r>
      <rPr>
        <sz val="10"/>
        <rFont val="宋体"/>
        <charset val="134"/>
      </rPr>
      <t>万元。</t>
    </r>
  </si>
  <si>
    <r>
      <rPr>
        <sz val="10"/>
        <rFont val="Times New Roman"/>
        <charset val="134"/>
      </rPr>
      <t>13</t>
    </r>
    <r>
      <rPr>
        <sz val="10"/>
        <rFont val="宋体"/>
        <charset val="134"/>
      </rPr>
      <t>个村</t>
    </r>
    <r>
      <rPr>
        <sz val="10"/>
        <rFont val="Times New Roman"/>
        <charset val="134"/>
      </rPr>
      <t>2</t>
    </r>
    <r>
      <rPr>
        <sz val="10"/>
        <rFont val="宋体"/>
        <charset val="134"/>
      </rPr>
      <t>个居委会</t>
    </r>
    <r>
      <rPr>
        <sz val="10"/>
        <rFont val="Times New Roman"/>
        <charset val="134"/>
      </rPr>
      <t>1</t>
    </r>
    <r>
      <rPr>
        <sz val="10"/>
        <rFont val="宋体"/>
        <charset val="134"/>
      </rPr>
      <t>个农村社区，村级运转经费含村级办公经费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72</t>
    </r>
    <r>
      <rPr>
        <sz val="10"/>
        <rFont val="宋体"/>
        <charset val="134"/>
      </rPr>
      <t>万元。</t>
    </r>
  </si>
  <si>
    <r>
      <rPr>
        <sz val="10"/>
        <rFont val="Times New Roman"/>
        <charset val="134"/>
      </rPr>
      <t>9</t>
    </r>
    <r>
      <rPr>
        <sz val="10"/>
        <rFont val="宋体"/>
        <charset val="134"/>
      </rPr>
      <t>个村</t>
    </r>
    <r>
      <rPr>
        <sz val="10"/>
        <rFont val="Times New Roman"/>
        <charset val="134"/>
      </rPr>
      <t>3</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52</t>
    </r>
    <r>
      <rPr>
        <sz val="10"/>
        <rFont val="宋体"/>
        <charset val="134"/>
      </rPr>
      <t>万元。</t>
    </r>
  </si>
  <si>
    <r>
      <rPr>
        <sz val="10"/>
        <rFont val="Times New Roman"/>
        <charset val="134"/>
      </rPr>
      <t>14</t>
    </r>
    <r>
      <rPr>
        <sz val="10"/>
        <rFont val="宋体"/>
        <charset val="134"/>
      </rPr>
      <t>个村</t>
    </r>
    <r>
      <rPr>
        <sz val="10"/>
        <rFont val="Times New Roman"/>
        <charset val="134"/>
      </rPr>
      <t>2</t>
    </r>
    <r>
      <rPr>
        <sz val="10"/>
        <rFont val="宋体"/>
        <charset val="134"/>
      </rPr>
      <t>个居委会</t>
    </r>
    <r>
      <rPr>
        <sz val="10"/>
        <rFont val="Times New Roman"/>
        <charset val="134"/>
      </rPr>
      <t>2</t>
    </r>
    <r>
      <rPr>
        <sz val="10"/>
        <rFont val="宋体"/>
        <charset val="134"/>
      </rPr>
      <t>个农村社区，村级运转经费含村级办公经费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78</t>
    </r>
    <r>
      <rPr>
        <sz val="10"/>
        <rFont val="宋体"/>
        <charset val="134"/>
      </rPr>
      <t>万元。</t>
    </r>
  </si>
  <si>
    <r>
      <rPr>
        <sz val="10"/>
        <rFont val="Times New Roman"/>
        <charset val="134"/>
      </rPr>
      <t>19</t>
    </r>
    <r>
      <rPr>
        <sz val="10"/>
        <rFont val="宋体"/>
        <charset val="134"/>
      </rPr>
      <t>个村</t>
    </r>
    <r>
      <rPr>
        <sz val="10"/>
        <rFont val="Times New Roman"/>
        <charset val="134"/>
      </rPr>
      <t>2</t>
    </r>
    <r>
      <rPr>
        <sz val="10"/>
        <rFont val="宋体"/>
        <charset val="134"/>
      </rPr>
      <t>个居委会</t>
    </r>
    <r>
      <rPr>
        <sz val="10"/>
        <rFont val="Times New Roman"/>
        <charset val="134"/>
      </rPr>
      <t>1</t>
    </r>
    <r>
      <rPr>
        <sz val="10"/>
        <rFont val="宋体"/>
        <charset val="134"/>
      </rPr>
      <t>个农村社区，村级运转经费含村级办公经费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干部体检及及治安卫生务工补贴等</t>
    </r>
    <r>
      <rPr>
        <sz val="10"/>
        <rFont val="Times New Roman"/>
        <charset val="134"/>
      </rPr>
      <t>5000</t>
    </r>
    <r>
      <rPr>
        <sz val="10"/>
        <rFont val="宋体"/>
        <charset val="134"/>
      </rPr>
      <t>元，合计</t>
    </r>
    <r>
      <rPr>
        <sz val="10"/>
        <rFont val="Times New Roman"/>
        <charset val="134"/>
      </rPr>
      <t>93</t>
    </r>
    <r>
      <rPr>
        <sz val="10"/>
        <rFont val="宋体"/>
        <charset val="134"/>
      </rPr>
      <t>万元。</t>
    </r>
  </si>
  <si>
    <r>
      <rPr>
        <sz val="10"/>
        <rFont val="Times New Roman"/>
        <charset val="134"/>
      </rPr>
      <t>5</t>
    </r>
    <r>
      <rPr>
        <sz val="10"/>
        <rFont val="宋体"/>
        <charset val="134"/>
      </rPr>
      <t>个村</t>
    </r>
    <r>
      <rPr>
        <sz val="10"/>
        <rFont val="Times New Roman"/>
        <charset val="134"/>
      </rPr>
      <t>1</t>
    </r>
    <r>
      <rPr>
        <sz val="10"/>
        <rFont val="宋体"/>
        <charset val="134"/>
      </rPr>
      <t>个居委会，村级运转经费含村级办公经费</t>
    </r>
    <r>
      <rPr>
        <sz val="10"/>
        <rFont val="Times New Roman"/>
        <charset val="134"/>
      </rPr>
      <t>2</t>
    </r>
    <r>
      <rPr>
        <sz val="10"/>
        <rFont val="宋体"/>
        <charset val="134"/>
      </rPr>
      <t>万元（</t>
    </r>
    <r>
      <rPr>
        <sz val="10"/>
        <rFont val="Times New Roman"/>
        <charset val="134"/>
      </rPr>
      <t>2000</t>
    </r>
    <r>
      <rPr>
        <sz val="10"/>
        <rFont val="宋体"/>
        <charset val="134"/>
      </rPr>
      <t>人以上及贫困村</t>
    </r>
    <r>
      <rPr>
        <sz val="10"/>
        <rFont val="Times New Roman"/>
        <charset val="134"/>
      </rPr>
      <t>3</t>
    </r>
    <r>
      <rPr>
        <sz val="10"/>
        <rFont val="宋体"/>
        <charset val="134"/>
      </rPr>
      <t>万元）、服务群众专项工作经费</t>
    </r>
    <r>
      <rPr>
        <sz val="10"/>
        <rFont val="Times New Roman"/>
        <charset val="134"/>
      </rPr>
      <t>1</t>
    </r>
    <r>
      <rPr>
        <sz val="10"/>
        <rFont val="宋体"/>
        <charset val="134"/>
      </rPr>
      <t>万元、农村综合服务平台维修经费</t>
    </r>
    <r>
      <rPr>
        <sz val="10"/>
        <rFont val="Times New Roman"/>
        <charset val="134"/>
      </rPr>
      <t>5000</t>
    </r>
    <r>
      <rPr>
        <sz val="10"/>
        <rFont val="宋体"/>
        <charset val="134"/>
      </rPr>
      <t>元、村支</t>
    </r>
    <r>
      <rPr>
        <sz val="10"/>
        <rFont val="Times New Roman"/>
        <charset val="134"/>
      </rPr>
      <t>“</t>
    </r>
    <r>
      <rPr>
        <sz val="10"/>
        <rFont val="宋体"/>
        <charset val="134"/>
      </rPr>
      <t>两委</t>
    </r>
    <r>
      <rPr>
        <sz val="10"/>
        <rFont val="Times New Roman"/>
        <charset val="134"/>
      </rPr>
      <t>”</t>
    </r>
    <r>
      <rPr>
        <sz val="10"/>
        <rFont val="宋体"/>
        <charset val="134"/>
      </rPr>
      <t>干部体检及治安卫生务工补贴等</t>
    </r>
    <r>
      <rPr>
        <sz val="10"/>
        <rFont val="Times New Roman"/>
        <charset val="134"/>
      </rPr>
      <t>5000</t>
    </r>
    <r>
      <rPr>
        <sz val="10"/>
        <rFont val="宋体"/>
        <charset val="134"/>
      </rPr>
      <t>元，合计</t>
    </r>
    <r>
      <rPr>
        <sz val="10"/>
        <rFont val="Times New Roman"/>
        <charset val="134"/>
      </rPr>
      <t>26</t>
    </r>
    <r>
      <rPr>
        <sz val="10"/>
        <rFont val="宋体"/>
        <charset val="134"/>
      </rPr>
      <t>万元。</t>
    </r>
  </si>
  <si>
    <r>
      <rPr>
        <sz val="10"/>
        <rFont val="Times New Roman"/>
        <charset val="134"/>
      </rPr>
      <t>3</t>
    </r>
    <r>
      <rPr>
        <sz val="10"/>
        <rFont val="宋体"/>
        <charset val="134"/>
      </rPr>
      <t>）村级运转经费人员类</t>
    </r>
  </si>
  <si>
    <r>
      <rPr>
        <sz val="10"/>
        <rFont val="宋体"/>
        <charset val="134"/>
      </rPr>
      <t>在职村干部工资</t>
    </r>
    <r>
      <rPr>
        <sz val="10"/>
        <rFont val="Times New Roman"/>
        <charset val="134"/>
      </rPr>
      <t>**</t>
    </r>
  </si>
  <si>
    <r>
      <rPr>
        <sz val="10"/>
        <rFont val="宋体"/>
        <charset val="134"/>
      </rPr>
      <t>按</t>
    </r>
    <r>
      <rPr>
        <sz val="10"/>
        <rFont val="Times New Roman"/>
        <charset val="134"/>
      </rPr>
      <t>2023</t>
    </r>
    <r>
      <rPr>
        <sz val="10"/>
        <rFont val="宋体"/>
        <charset val="134"/>
      </rPr>
      <t>年</t>
    </r>
    <r>
      <rPr>
        <sz val="10"/>
        <rFont val="Times New Roman"/>
        <charset val="134"/>
      </rPr>
      <t>11</t>
    </r>
    <r>
      <rPr>
        <sz val="10"/>
        <rFont val="宋体"/>
        <charset val="134"/>
      </rPr>
      <t>月在职村干部工资发放情况安排，</t>
    </r>
    <r>
      <rPr>
        <sz val="10"/>
        <rFont val="Times New Roman"/>
        <charset val="134"/>
      </rPr>
      <t>11</t>
    </r>
    <r>
      <rPr>
        <sz val="10"/>
        <rFont val="宋体"/>
        <charset val="134"/>
      </rPr>
      <t>月工资发放人数</t>
    </r>
    <r>
      <rPr>
        <sz val="10"/>
        <rFont val="Times New Roman"/>
        <charset val="134"/>
      </rPr>
      <t>1447</t>
    </r>
    <r>
      <rPr>
        <sz val="10"/>
        <rFont val="宋体"/>
        <charset val="134"/>
      </rPr>
      <t>人，发放金额</t>
    </r>
    <r>
      <rPr>
        <sz val="10"/>
        <rFont val="Times New Roman"/>
        <charset val="134"/>
      </rPr>
      <t xml:space="preserve"> 367.232</t>
    </r>
    <r>
      <rPr>
        <sz val="10"/>
        <rFont val="宋体"/>
        <charset val="134"/>
      </rPr>
      <t>万元</t>
    </r>
    <r>
      <rPr>
        <sz val="10"/>
        <rFont val="Times New Roman"/>
        <charset val="134"/>
      </rPr>
      <t>*12</t>
    </r>
    <r>
      <rPr>
        <sz val="10"/>
        <rFont val="宋体"/>
        <charset val="134"/>
      </rPr>
      <t>月</t>
    </r>
    <r>
      <rPr>
        <sz val="10"/>
        <rFont val="Times New Roman"/>
        <charset val="134"/>
      </rPr>
      <t>=4406.784</t>
    </r>
    <r>
      <rPr>
        <sz val="10"/>
        <rFont val="宋体"/>
        <charset val="134"/>
      </rPr>
      <t>万元</t>
    </r>
  </si>
  <si>
    <r>
      <rPr>
        <sz val="10"/>
        <rFont val="宋体"/>
        <charset val="134"/>
      </rPr>
      <t>离任村干部补贴</t>
    </r>
    <r>
      <rPr>
        <sz val="10"/>
        <rFont val="Times New Roman"/>
        <charset val="134"/>
      </rPr>
      <t>**</t>
    </r>
  </si>
  <si>
    <r>
      <rPr>
        <sz val="10"/>
        <rFont val="宋体"/>
        <charset val="134"/>
      </rPr>
      <t>按</t>
    </r>
    <r>
      <rPr>
        <sz val="10"/>
        <rFont val="Times New Roman"/>
        <charset val="134"/>
      </rPr>
      <t>2023</t>
    </r>
    <r>
      <rPr>
        <sz val="10"/>
        <rFont val="宋体"/>
        <charset val="134"/>
      </rPr>
      <t>年</t>
    </r>
    <r>
      <rPr>
        <sz val="10"/>
        <rFont val="Times New Roman"/>
        <charset val="134"/>
      </rPr>
      <t>11</t>
    </r>
    <r>
      <rPr>
        <sz val="10"/>
        <rFont val="宋体"/>
        <charset val="134"/>
      </rPr>
      <t>月离任村干部补贴发放情况安排，</t>
    </r>
    <r>
      <rPr>
        <sz val="10"/>
        <rFont val="Times New Roman"/>
        <charset val="134"/>
      </rPr>
      <t>11</t>
    </r>
    <r>
      <rPr>
        <sz val="10"/>
        <rFont val="宋体"/>
        <charset val="134"/>
      </rPr>
      <t>月补贴发放人数</t>
    </r>
    <r>
      <rPr>
        <sz val="10"/>
        <rFont val="Times New Roman"/>
        <charset val="134"/>
      </rPr>
      <t>2846</t>
    </r>
    <r>
      <rPr>
        <sz val="10"/>
        <rFont val="宋体"/>
        <charset val="134"/>
      </rPr>
      <t>人，发放金额</t>
    </r>
    <r>
      <rPr>
        <sz val="10"/>
        <rFont val="Times New Roman"/>
        <charset val="134"/>
      </rPr>
      <t xml:space="preserve"> 64.059</t>
    </r>
    <r>
      <rPr>
        <sz val="10"/>
        <rFont val="宋体"/>
        <charset val="134"/>
      </rPr>
      <t>万元</t>
    </r>
    <r>
      <rPr>
        <sz val="10"/>
        <rFont val="Times New Roman"/>
        <charset val="134"/>
      </rPr>
      <t>*12</t>
    </r>
    <r>
      <rPr>
        <sz val="10"/>
        <rFont val="宋体"/>
        <charset val="134"/>
      </rPr>
      <t>月</t>
    </r>
    <r>
      <rPr>
        <sz val="10"/>
        <rFont val="Times New Roman"/>
        <charset val="134"/>
      </rPr>
      <t>=768.708</t>
    </r>
    <r>
      <rPr>
        <sz val="10"/>
        <rFont val="宋体"/>
        <charset val="134"/>
      </rPr>
      <t>万元</t>
    </r>
    <r>
      <rPr>
        <sz val="10"/>
        <rFont val="Times New Roman"/>
        <charset val="134"/>
      </rPr>
      <t>;</t>
    </r>
    <r>
      <rPr>
        <sz val="10"/>
        <rFont val="宋体"/>
        <charset val="134"/>
      </rPr>
      <t>连续任职</t>
    </r>
    <r>
      <rPr>
        <sz val="10"/>
        <rFont val="Times New Roman"/>
        <charset val="134"/>
      </rPr>
      <t>10</t>
    </r>
    <r>
      <rPr>
        <sz val="10"/>
        <rFont val="宋体"/>
        <charset val="134"/>
      </rPr>
      <t>年到</t>
    </r>
    <r>
      <rPr>
        <sz val="10"/>
        <rFont val="Times New Roman"/>
        <charset val="134"/>
      </rPr>
      <t>15</t>
    </r>
    <r>
      <rPr>
        <sz val="10"/>
        <rFont val="宋体"/>
        <charset val="134"/>
      </rPr>
      <t>年或累计任职</t>
    </r>
    <r>
      <rPr>
        <sz val="10"/>
        <rFont val="Times New Roman"/>
        <charset val="134"/>
      </rPr>
      <t>15</t>
    </r>
    <r>
      <rPr>
        <sz val="10"/>
        <rFont val="宋体"/>
        <charset val="134"/>
      </rPr>
      <t>年以上的离任村主干</t>
    </r>
    <r>
      <rPr>
        <sz val="10"/>
        <rFont val="Times New Roman"/>
        <charset val="134"/>
      </rPr>
      <t>220</t>
    </r>
    <r>
      <rPr>
        <sz val="10"/>
        <rFont val="宋体"/>
        <charset val="134"/>
      </rPr>
      <t>元</t>
    </r>
    <r>
      <rPr>
        <sz val="10"/>
        <rFont val="Times New Roman"/>
        <charset val="134"/>
      </rPr>
      <t>/</t>
    </r>
    <r>
      <rPr>
        <sz val="10"/>
        <rFont val="宋体"/>
        <charset val="134"/>
      </rPr>
      <t>月，连续任职</t>
    </r>
    <r>
      <rPr>
        <sz val="10"/>
        <rFont val="Times New Roman"/>
        <charset val="134"/>
      </rPr>
      <t>16</t>
    </r>
    <r>
      <rPr>
        <sz val="10"/>
        <rFont val="宋体"/>
        <charset val="134"/>
      </rPr>
      <t>年到</t>
    </r>
    <r>
      <rPr>
        <sz val="10"/>
        <rFont val="Times New Roman"/>
        <charset val="134"/>
      </rPr>
      <t>20</t>
    </r>
    <r>
      <rPr>
        <sz val="10"/>
        <rFont val="宋体"/>
        <charset val="134"/>
      </rPr>
      <t>年的离任村主干</t>
    </r>
    <r>
      <rPr>
        <sz val="10"/>
        <rFont val="Times New Roman"/>
        <charset val="134"/>
      </rPr>
      <t>240</t>
    </r>
    <r>
      <rPr>
        <sz val="10"/>
        <rFont val="宋体"/>
        <charset val="134"/>
      </rPr>
      <t>元</t>
    </r>
    <r>
      <rPr>
        <sz val="10"/>
        <rFont val="Times New Roman"/>
        <charset val="134"/>
      </rPr>
      <t>/</t>
    </r>
    <r>
      <rPr>
        <sz val="10"/>
        <rFont val="宋体"/>
        <charset val="134"/>
      </rPr>
      <t>月，连续任职</t>
    </r>
    <r>
      <rPr>
        <sz val="10"/>
        <rFont val="Times New Roman"/>
        <charset val="134"/>
      </rPr>
      <t>21</t>
    </r>
    <r>
      <rPr>
        <sz val="10"/>
        <rFont val="宋体"/>
        <charset val="134"/>
      </rPr>
      <t>年以上的离任村主干</t>
    </r>
    <r>
      <rPr>
        <sz val="10"/>
        <rFont val="Times New Roman"/>
        <charset val="134"/>
      </rPr>
      <t>260</t>
    </r>
    <r>
      <rPr>
        <sz val="10"/>
        <rFont val="宋体"/>
        <charset val="134"/>
      </rPr>
      <t>元</t>
    </r>
    <r>
      <rPr>
        <sz val="10"/>
        <rFont val="Times New Roman"/>
        <charset val="134"/>
      </rPr>
      <t>/</t>
    </r>
    <r>
      <rPr>
        <sz val="10"/>
        <rFont val="宋体"/>
        <charset val="134"/>
      </rPr>
      <t>月</t>
    </r>
  </si>
  <si>
    <r>
      <rPr>
        <sz val="10"/>
        <rFont val="宋体"/>
        <charset val="134"/>
      </rPr>
      <t>在职村干部年终绩效考核奖励</t>
    </r>
    <r>
      <rPr>
        <sz val="10"/>
        <rFont val="Times New Roman"/>
        <charset val="134"/>
      </rPr>
      <t>**</t>
    </r>
  </si>
  <si>
    <r>
      <rPr>
        <sz val="10"/>
        <rFont val="宋体"/>
        <charset val="134"/>
      </rPr>
      <t>按</t>
    </r>
    <r>
      <rPr>
        <sz val="10"/>
        <rFont val="Times New Roman"/>
        <charset val="134"/>
      </rPr>
      <t>11</t>
    </r>
    <r>
      <rPr>
        <sz val="10"/>
        <rFont val="宋体"/>
        <charset val="134"/>
      </rPr>
      <t>月金额安排，村干部年终绩效考核奖（第十三个月工资），由乡镇党委根据平时工作情况和年终考核结果打卡发放；</t>
    </r>
  </si>
  <si>
    <r>
      <rPr>
        <sz val="10"/>
        <rFont val="Times New Roman"/>
        <charset val="134"/>
      </rPr>
      <t>4</t>
    </r>
    <r>
      <rPr>
        <sz val="10"/>
        <rFont val="宋体"/>
        <charset val="134"/>
      </rPr>
      <t>）村党组织书记、村民委员会主任参加基本养老保险县级配套部分</t>
    </r>
    <r>
      <rPr>
        <sz val="10"/>
        <rFont val="Times New Roman"/>
        <charset val="134"/>
      </rPr>
      <t>**</t>
    </r>
  </si>
  <si>
    <r>
      <rPr>
        <sz val="10"/>
        <rFont val="宋体"/>
        <charset val="134"/>
      </rPr>
      <t>村党组织书记、村民委员会主任参加基本养老保险县级配套部分，预估</t>
    </r>
    <r>
      <rPr>
        <sz val="10"/>
        <rFont val="Times New Roman"/>
        <charset val="134"/>
      </rPr>
      <t>2024</t>
    </r>
    <r>
      <rPr>
        <sz val="10"/>
        <rFont val="宋体"/>
        <charset val="134"/>
      </rPr>
      <t>年需要</t>
    </r>
    <r>
      <rPr>
        <sz val="10"/>
        <rFont val="Times New Roman"/>
        <charset val="134"/>
      </rPr>
      <t>59</t>
    </r>
    <r>
      <rPr>
        <sz val="10"/>
        <rFont val="宋体"/>
        <charset val="134"/>
      </rPr>
      <t>万元，县级配套</t>
    </r>
    <r>
      <rPr>
        <sz val="10"/>
        <rFont val="Times New Roman"/>
        <charset val="134"/>
      </rPr>
      <t>29.5</t>
    </r>
    <r>
      <rPr>
        <sz val="10"/>
        <rFont val="宋体"/>
        <charset val="134"/>
      </rPr>
      <t>万元，按</t>
    </r>
    <r>
      <rPr>
        <sz val="10"/>
        <rFont val="Times New Roman"/>
        <charset val="134"/>
      </rPr>
      <t>295</t>
    </r>
    <r>
      <rPr>
        <sz val="10"/>
        <rFont val="宋体"/>
        <charset val="134"/>
      </rPr>
      <t>人</t>
    </r>
    <r>
      <rPr>
        <sz val="10"/>
        <rFont val="Times New Roman"/>
        <charset val="134"/>
      </rPr>
      <t>*2000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年</t>
    </r>
    <r>
      <rPr>
        <sz val="10"/>
        <rFont val="Times New Roman"/>
        <charset val="134"/>
      </rPr>
      <t>*</t>
    </r>
    <r>
      <rPr>
        <sz val="10"/>
        <rFont val="宋体"/>
        <charset val="134"/>
      </rPr>
      <t>县级承担</t>
    </r>
    <r>
      <rPr>
        <sz val="10"/>
        <rFont val="Times New Roman"/>
        <charset val="134"/>
      </rPr>
      <t>50%=29.5</t>
    </r>
    <r>
      <rPr>
        <sz val="10"/>
        <rFont val="宋体"/>
        <charset val="134"/>
      </rPr>
      <t>万元，</t>
    </r>
    <r>
      <rPr>
        <sz val="10"/>
        <rFont val="Times New Roman"/>
        <charset val="134"/>
      </rPr>
      <t>2023</t>
    </r>
    <r>
      <rPr>
        <sz val="10"/>
        <rFont val="宋体"/>
        <charset val="134"/>
      </rPr>
      <t>年收到上级补助</t>
    </r>
    <r>
      <rPr>
        <sz val="10"/>
        <rFont val="Times New Roman"/>
        <charset val="134"/>
      </rPr>
      <t>29.5</t>
    </r>
    <r>
      <rPr>
        <sz val="10"/>
        <rFont val="宋体"/>
        <charset val="134"/>
      </rPr>
      <t>万元</t>
    </r>
  </si>
  <si>
    <r>
      <rPr>
        <sz val="10"/>
        <rFont val="Times New Roman"/>
        <charset val="134"/>
      </rPr>
      <t>5</t>
    </r>
    <r>
      <rPr>
        <sz val="10"/>
        <rFont val="宋体"/>
        <charset val="134"/>
      </rPr>
      <t>）村级活动场所专项维修资金</t>
    </r>
    <r>
      <rPr>
        <sz val="10"/>
        <rFont val="Times New Roman"/>
        <charset val="134"/>
      </rPr>
      <t>**</t>
    </r>
  </si>
  <si>
    <r>
      <rPr>
        <sz val="10"/>
        <rFont val="Times New Roman"/>
        <charset val="134"/>
      </rPr>
      <t>2016</t>
    </r>
    <r>
      <rPr>
        <sz val="10"/>
        <rFont val="宋体"/>
        <charset val="134"/>
      </rPr>
      <t>年第</t>
    </r>
    <r>
      <rPr>
        <sz val="10"/>
        <rFont val="Times New Roman"/>
        <charset val="134"/>
      </rPr>
      <t>17</t>
    </r>
    <r>
      <rPr>
        <sz val="10"/>
        <rFont val="宋体"/>
        <charset val="134"/>
      </rPr>
      <t>次县委常委会研究同意按每村</t>
    </r>
    <r>
      <rPr>
        <sz val="10"/>
        <rFont val="Times New Roman"/>
        <charset val="134"/>
      </rPr>
      <t>1000</t>
    </r>
    <r>
      <rPr>
        <sz val="10"/>
        <rFont val="宋体"/>
        <charset val="134"/>
      </rPr>
      <t>元设立专项资金</t>
    </r>
  </si>
  <si>
    <r>
      <rPr>
        <sz val="10"/>
        <rFont val="Times New Roman"/>
        <charset val="134"/>
      </rPr>
      <t>6</t>
    </r>
    <r>
      <rPr>
        <sz val="10"/>
        <rFont val="宋体"/>
        <charset val="134"/>
      </rPr>
      <t>）农村土地承包经营权流转改革经费</t>
    </r>
    <r>
      <rPr>
        <sz val="10"/>
        <rFont val="Times New Roman"/>
        <charset val="134"/>
      </rPr>
      <t>**</t>
    </r>
  </si>
  <si>
    <r>
      <rPr>
        <sz val="10"/>
        <rFont val="Times New Roman"/>
        <charset val="134"/>
      </rPr>
      <t>6</t>
    </r>
    <r>
      <rPr>
        <sz val="10"/>
        <rFont val="黑体"/>
        <charset val="134"/>
      </rPr>
      <t>、普惠金融发展支出</t>
    </r>
  </si>
  <si>
    <r>
      <rPr>
        <sz val="10"/>
        <rFont val="Times New Roman"/>
        <charset val="134"/>
      </rPr>
      <t>“</t>
    </r>
    <r>
      <rPr>
        <sz val="10"/>
        <rFont val="宋体"/>
        <charset val="134"/>
      </rPr>
      <t>一元民生保险</t>
    </r>
    <r>
      <rPr>
        <sz val="10"/>
        <rFont val="Times New Roman"/>
        <charset val="134"/>
      </rPr>
      <t>”**</t>
    </r>
  </si>
  <si>
    <r>
      <rPr>
        <sz val="10"/>
        <rFont val="Times New Roman"/>
        <charset val="134"/>
      </rPr>
      <t>“</t>
    </r>
    <r>
      <rPr>
        <sz val="10"/>
        <rFont val="宋体"/>
        <charset val="134"/>
      </rPr>
      <t>一元民生保险</t>
    </r>
    <r>
      <rPr>
        <sz val="10"/>
        <rFont val="Times New Roman"/>
        <charset val="134"/>
      </rPr>
      <t>”29.9</t>
    </r>
    <r>
      <rPr>
        <sz val="10"/>
        <rFont val="宋体"/>
        <charset val="134"/>
      </rPr>
      <t>万元</t>
    </r>
  </si>
  <si>
    <r>
      <rPr>
        <sz val="10"/>
        <rFont val="宋体"/>
        <charset val="134"/>
      </rPr>
      <t>特色农业保险县级配套</t>
    </r>
    <r>
      <rPr>
        <sz val="10"/>
        <rFont val="Times New Roman"/>
        <charset val="134"/>
      </rPr>
      <t>**</t>
    </r>
  </si>
  <si>
    <r>
      <rPr>
        <sz val="10"/>
        <rFont val="宋体"/>
        <charset val="134"/>
      </rPr>
      <t>特色农业保险县级配套</t>
    </r>
    <r>
      <rPr>
        <sz val="10"/>
        <rFont val="Times New Roman"/>
        <charset val="134"/>
      </rPr>
      <t>542</t>
    </r>
    <r>
      <rPr>
        <sz val="10"/>
        <rFont val="宋体"/>
        <charset val="134"/>
      </rPr>
      <t>万元；资金按省市文件规定配套政策性增加由县政府审批；</t>
    </r>
  </si>
  <si>
    <r>
      <rPr>
        <sz val="10"/>
        <rFont val="宋体"/>
        <charset val="134"/>
      </rPr>
      <t>创业担保贴息县级配套</t>
    </r>
    <r>
      <rPr>
        <sz val="10"/>
        <rFont val="Times New Roman"/>
        <charset val="134"/>
      </rPr>
      <t>**</t>
    </r>
  </si>
  <si>
    <r>
      <rPr>
        <sz val="10"/>
        <rFont val="宋体"/>
        <charset val="134"/>
      </rPr>
      <t>按省市文件规定配套</t>
    </r>
    <r>
      <rPr>
        <sz val="10"/>
        <rFont val="Times New Roman"/>
        <charset val="134"/>
      </rPr>
      <t>56</t>
    </r>
    <r>
      <rPr>
        <sz val="10"/>
        <rFont val="宋体"/>
        <charset val="134"/>
      </rPr>
      <t>万元，全年需求</t>
    </r>
    <r>
      <rPr>
        <sz val="10"/>
        <rFont val="Times New Roman"/>
        <charset val="134"/>
      </rPr>
      <t>224</t>
    </r>
    <r>
      <rPr>
        <sz val="10"/>
        <rFont val="宋体"/>
        <charset val="134"/>
      </rPr>
      <t>万元，其中：中央</t>
    </r>
    <r>
      <rPr>
        <sz val="10"/>
        <rFont val="Times New Roman"/>
        <charset val="134"/>
      </rPr>
      <t>50%</t>
    </r>
    <r>
      <rPr>
        <sz val="10"/>
        <rFont val="宋体"/>
        <charset val="134"/>
      </rPr>
      <t>，省级</t>
    </r>
    <r>
      <rPr>
        <sz val="10"/>
        <rFont val="Times New Roman"/>
        <charset val="134"/>
      </rPr>
      <t>25%</t>
    </r>
    <r>
      <rPr>
        <sz val="10"/>
        <rFont val="宋体"/>
        <charset val="134"/>
      </rPr>
      <t>，县级负担</t>
    </r>
    <r>
      <rPr>
        <sz val="10"/>
        <rFont val="Times New Roman"/>
        <charset val="134"/>
      </rPr>
      <t>25%=56</t>
    </r>
    <r>
      <rPr>
        <sz val="10"/>
        <rFont val="宋体"/>
        <charset val="134"/>
      </rPr>
      <t>万元</t>
    </r>
  </si>
  <si>
    <t>农信担保公司工作经费</t>
  </si>
  <si>
    <t>农担公司工作经费，下企业股</t>
  </si>
  <si>
    <r>
      <rPr>
        <sz val="10"/>
        <rFont val="Times New Roman"/>
        <charset val="134"/>
      </rPr>
      <t>1</t>
    </r>
    <r>
      <rPr>
        <sz val="10"/>
        <rFont val="黑体"/>
        <charset val="134"/>
      </rPr>
      <t>、公路水路运输</t>
    </r>
  </si>
  <si>
    <r>
      <rPr>
        <sz val="10"/>
        <rFont val="Times New Roman"/>
        <charset val="134"/>
      </rPr>
      <t>1</t>
    </r>
    <r>
      <rPr>
        <sz val="10"/>
        <rFont val="宋体"/>
        <charset val="134"/>
      </rPr>
      <t>）东安县交通运输局</t>
    </r>
  </si>
  <si>
    <t>民桥民渡资金</t>
  </si>
  <si>
    <t>通乡及通村公路改造工作经费</t>
  </si>
  <si>
    <t>县乡公路养护资金</t>
  </si>
  <si>
    <t>成品油</t>
  </si>
  <si>
    <t>农村道路养护县级配套</t>
  </si>
  <si>
    <r>
      <rPr>
        <sz val="10"/>
        <rFont val="宋体"/>
        <charset val="134"/>
      </rPr>
      <t>县级配套，每公里补助</t>
    </r>
    <r>
      <rPr>
        <sz val="10"/>
        <rFont val="Times New Roman"/>
        <charset val="134"/>
      </rPr>
      <t>1000</t>
    </r>
    <r>
      <rPr>
        <sz val="10"/>
        <rFont val="宋体"/>
        <charset val="134"/>
      </rPr>
      <t>元，政府采购</t>
    </r>
  </si>
  <si>
    <t>成品油税费改革（用于公路养护）</t>
  </si>
  <si>
    <r>
      <rPr>
        <sz val="10"/>
        <rFont val="宋体"/>
        <charset val="134"/>
      </rPr>
      <t>上级指标成品油</t>
    </r>
    <r>
      <rPr>
        <sz val="10"/>
        <rFont val="Times New Roman"/>
        <charset val="134"/>
      </rPr>
      <t>-</t>
    </r>
    <r>
      <rPr>
        <sz val="10"/>
        <rFont val="宋体"/>
        <charset val="134"/>
      </rPr>
      <t>其中拖摩费替代费转移支付</t>
    </r>
    <r>
      <rPr>
        <sz val="10"/>
        <rFont val="Times New Roman"/>
        <charset val="134"/>
      </rPr>
      <t>79.73</t>
    </r>
    <r>
      <rPr>
        <sz val="10"/>
        <rFont val="宋体"/>
        <charset val="134"/>
      </rPr>
      <t>万正常增量</t>
    </r>
    <r>
      <rPr>
        <sz val="10"/>
        <rFont val="Times New Roman"/>
        <charset val="134"/>
      </rPr>
      <t>24.72</t>
    </r>
    <r>
      <rPr>
        <sz val="10"/>
        <rFont val="宋体"/>
        <charset val="134"/>
      </rPr>
      <t>万新增</t>
    </r>
    <r>
      <rPr>
        <sz val="10"/>
        <rFont val="Times New Roman"/>
        <charset val="134"/>
      </rPr>
      <t>208</t>
    </r>
    <r>
      <rPr>
        <sz val="10"/>
        <rFont val="宋体"/>
        <charset val="134"/>
      </rPr>
      <t>万</t>
    </r>
  </si>
  <si>
    <t>机动车安全技术检验站改革补贴</t>
  </si>
  <si>
    <r>
      <rPr>
        <sz val="10"/>
        <rFont val="Times New Roman"/>
        <charset val="134"/>
      </rPr>
      <t>2016</t>
    </r>
    <r>
      <rPr>
        <sz val="10"/>
        <rFont val="宋体"/>
        <charset val="134"/>
      </rPr>
      <t>年第</t>
    </r>
    <r>
      <rPr>
        <sz val="10"/>
        <rFont val="Times New Roman"/>
        <charset val="134"/>
      </rPr>
      <t>46</t>
    </r>
    <r>
      <rPr>
        <sz val="10"/>
        <rFont val="宋体"/>
        <charset val="134"/>
      </rPr>
      <t>次政府常务会议研究，会议安排</t>
    </r>
    <r>
      <rPr>
        <sz val="10"/>
        <rFont val="Times New Roman"/>
        <charset val="134"/>
      </rPr>
      <t>30</t>
    </r>
    <r>
      <rPr>
        <sz val="10"/>
        <rFont val="宋体"/>
        <charset val="134"/>
      </rPr>
      <t>万元用于改革补贴，要求</t>
    </r>
    <r>
      <rPr>
        <sz val="10"/>
        <rFont val="Times New Roman"/>
        <charset val="134"/>
      </rPr>
      <t>5</t>
    </r>
    <r>
      <rPr>
        <sz val="10"/>
        <rFont val="宋体"/>
        <charset val="134"/>
      </rPr>
      <t>年一核</t>
    </r>
  </si>
  <si>
    <t>春运执法</t>
  </si>
  <si>
    <r>
      <rPr>
        <sz val="10"/>
        <rFont val="宋体"/>
        <charset val="134"/>
      </rPr>
      <t>取消专项经费</t>
    </r>
    <r>
      <rPr>
        <sz val="10"/>
        <rFont val="Times New Roman"/>
        <charset val="134"/>
      </rPr>
      <t>2</t>
    </r>
    <r>
      <rPr>
        <sz val="10"/>
        <rFont val="宋体"/>
        <charset val="134"/>
      </rPr>
      <t>万元</t>
    </r>
  </si>
  <si>
    <t>海事执法地方配套资金</t>
  </si>
  <si>
    <t>按省文件规定配套（县本级安排）</t>
  </si>
  <si>
    <t>渡工生活补贴</t>
  </si>
  <si>
    <r>
      <rPr>
        <sz val="10"/>
        <rFont val="宋体"/>
        <charset val="134"/>
      </rPr>
      <t>每人每年</t>
    </r>
    <r>
      <rPr>
        <sz val="10"/>
        <rFont val="Times New Roman"/>
        <charset val="134"/>
      </rPr>
      <t>5000</t>
    </r>
    <r>
      <rPr>
        <sz val="10"/>
        <rFont val="宋体"/>
        <charset val="134"/>
      </rPr>
      <t>元定额补助</t>
    </r>
  </si>
  <si>
    <t>渡口签单员补助</t>
  </si>
  <si>
    <t>非税收入安排的支出（东安县交通运输局）</t>
  </si>
  <si>
    <r>
      <rPr>
        <sz val="10"/>
        <rFont val="宋体"/>
        <charset val="134"/>
      </rPr>
      <t>非税收入成本支出，按收入进度拨付，预计收入</t>
    </r>
    <r>
      <rPr>
        <sz val="10"/>
        <rFont val="Times New Roman"/>
        <charset val="134"/>
      </rPr>
      <t>3</t>
    </r>
    <r>
      <rPr>
        <sz val="10"/>
        <rFont val="宋体"/>
        <charset val="134"/>
      </rPr>
      <t>万元</t>
    </r>
  </si>
  <si>
    <r>
      <rPr>
        <sz val="10"/>
        <rFont val="Times New Roman"/>
        <charset val="134"/>
      </rPr>
      <t>2</t>
    </r>
    <r>
      <rPr>
        <sz val="10"/>
        <rFont val="宋体"/>
        <charset val="134"/>
      </rPr>
      <t>）东安县交通运输综合行政执法大队</t>
    </r>
  </si>
  <si>
    <t>非税收入安排的支出（东安县交通运输综合行政执法大队）</t>
  </si>
  <si>
    <r>
      <rPr>
        <sz val="10"/>
        <rFont val="宋体"/>
        <charset val="134"/>
      </rPr>
      <t>非税收入成本支出，按收入进度拨付，预计收入</t>
    </r>
    <r>
      <rPr>
        <sz val="10"/>
        <rFont val="Times New Roman"/>
        <charset val="134"/>
      </rPr>
      <t>252</t>
    </r>
    <r>
      <rPr>
        <sz val="10"/>
        <rFont val="宋体"/>
        <charset val="134"/>
      </rPr>
      <t>万元</t>
    </r>
  </si>
  <si>
    <r>
      <rPr>
        <sz val="10"/>
        <rFont val="Times New Roman"/>
        <charset val="134"/>
      </rPr>
      <t>3</t>
    </r>
    <r>
      <rPr>
        <sz val="10"/>
        <rFont val="宋体"/>
        <charset val="134"/>
      </rPr>
      <t>）东安县公路建设养护中心</t>
    </r>
  </si>
  <si>
    <t>省道公路建设养护经费</t>
  </si>
  <si>
    <t>非税收入安排的支出（东安县公路建设养护中心）</t>
  </si>
  <si>
    <r>
      <rPr>
        <sz val="10"/>
        <rFont val="宋体"/>
        <charset val="134"/>
      </rPr>
      <t>非税收入成本支出，按收入进度拨付，预计收入</t>
    </r>
    <r>
      <rPr>
        <sz val="10"/>
        <rFont val="Times New Roman"/>
        <charset val="134"/>
      </rPr>
      <t>42</t>
    </r>
    <r>
      <rPr>
        <sz val="10"/>
        <rFont val="宋体"/>
        <charset val="134"/>
      </rPr>
      <t>万元</t>
    </r>
  </si>
  <si>
    <r>
      <rPr>
        <sz val="10"/>
        <rFont val="Times New Roman"/>
        <charset val="134"/>
      </rPr>
      <t>4</t>
    </r>
    <r>
      <rPr>
        <sz val="10"/>
        <rFont val="宋体"/>
        <charset val="134"/>
      </rPr>
      <t>）东安县道路运输服务中心</t>
    </r>
  </si>
  <si>
    <t>交通运输服务工作经费</t>
  </si>
  <si>
    <t>按省文件规定交通运输服务工作经费</t>
  </si>
  <si>
    <r>
      <rPr>
        <sz val="10"/>
        <rFont val="Times New Roman"/>
        <charset val="134"/>
      </rPr>
      <t>5</t>
    </r>
    <r>
      <rPr>
        <sz val="10"/>
        <rFont val="宋体"/>
        <charset val="134"/>
      </rPr>
      <t>）</t>
    </r>
    <r>
      <rPr>
        <sz val="10"/>
        <rFont val="Times New Roman"/>
        <charset val="134"/>
      </rPr>
      <t>“</t>
    </r>
    <r>
      <rPr>
        <sz val="10"/>
        <rFont val="宋体"/>
        <charset val="134"/>
      </rPr>
      <t>两站两员</t>
    </r>
    <r>
      <rPr>
        <sz val="10"/>
        <rFont val="Times New Roman"/>
        <charset val="134"/>
      </rPr>
      <t>”</t>
    </r>
    <r>
      <rPr>
        <sz val="10"/>
        <rFont val="宋体"/>
        <charset val="134"/>
      </rPr>
      <t>工作经费</t>
    </r>
    <r>
      <rPr>
        <sz val="10"/>
        <rFont val="Times New Roman"/>
        <charset val="134"/>
      </rPr>
      <t>**</t>
    </r>
  </si>
  <si>
    <r>
      <rPr>
        <sz val="10"/>
        <rFont val="宋体"/>
        <charset val="134"/>
      </rPr>
      <t>新增，《进一步加强农村地区</t>
    </r>
    <r>
      <rPr>
        <sz val="10"/>
        <rFont val="Times New Roman"/>
        <charset val="134"/>
      </rPr>
      <t>“</t>
    </r>
    <r>
      <rPr>
        <sz val="10"/>
        <rFont val="宋体"/>
        <charset val="134"/>
      </rPr>
      <t>两站两员</t>
    </r>
    <r>
      <rPr>
        <sz val="10"/>
        <rFont val="Times New Roman"/>
        <charset val="134"/>
      </rPr>
      <t>”</t>
    </r>
    <r>
      <rPr>
        <sz val="10"/>
        <rFont val="宋体"/>
        <charset val="134"/>
      </rPr>
      <t>建设指导意见》（湘道安【</t>
    </r>
    <r>
      <rPr>
        <sz val="10"/>
        <rFont val="Times New Roman"/>
        <charset val="134"/>
      </rPr>
      <t>2021</t>
    </r>
    <r>
      <rPr>
        <sz val="10"/>
        <rFont val="宋体"/>
        <charset val="134"/>
      </rPr>
      <t>】</t>
    </r>
    <r>
      <rPr>
        <sz val="10"/>
        <rFont val="Times New Roman"/>
        <charset val="134"/>
      </rPr>
      <t>6</t>
    </r>
    <r>
      <rPr>
        <sz val="10"/>
        <rFont val="宋体"/>
        <charset val="134"/>
      </rPr>
      <t>号）、</t>
    </r>
    <r>
      <rPr>
        <sz val="10"/>
        <rFont val="Times New Roman"/>
        <charset val="134"/>
      </rPr>
      <t>2023</t>
    </r>
    <r>
      <rPr>
        <sz val="10"/>
        <rFont val="宋体"/>
        <charset val="134"/>
      </rPr>
      <t>年</t>
    </r>
    <r>
      <rPr>
        <sz val="10"/>
        <rFont val="Times New Roman"/>
        <charset val="134"/>
      </rPr>
      <t>4</t>
    </r>
    <r>
      <rPr>
        <sz val="10"/>
        <rFont val="宋体"/>
        <charset val="134"/>
      </rPr>
      <t>月</t>
    </r>
    <r>
      <rPr>
        <sz val="10"/>
        <rFont val="Times New Roman"/>
        <charset val="134"/>
      </rPr>
      <t>14</t>
    </r>
    <r>
      <rPr>
        <sz val="10"/>
        <rFont val="宋体"/>
        <charset val="134"/>
      </rPr>
      <t>日东安县人民政府第</t>
    </r>
    <r>
      <rPr>
        <sz val="10"/>
        <rFont val="Times New Roman"/>
        <charset val="134"/>
      </rPr>
      <t>26</t>
    </r>
    <r>
      <rPr>
        <sz val="10"/>
        <rFont val="宋体"/>
        <charset val="134"/>
      </rPr>
      <t>次常务会议精神，交警大队（东安县道路交通安全委员会办公室）</t>
    </r>
    <r>
      <rPr>
        <sz val="10"/>
        <rFont val="Times New Roman"/>
        <charset val="134"/>
      </rPr>
      <t>2023</t>
    </r>
    <r>
      <rPr>
        <sz val="10"/>
        <rFont val="宋体"/>
        <charset val="134"/>
      </rPr>
      <t>年下达</t>
    </r>
    <r>
      <rPr>
        <sz val="10"/>
        <rFont val="Times New Roman"/>
        <charset val="134"/>
      </rPr>
      <t>15</t>
    </r>
    <r>
      <rPr>
        <sz val="10"/>
        <rFont val="宋体"/>
        <charset val="134"/>
      </rPr>
      <t>个乡镇</t>
    </r>
    <r>
      <rPr>
        <sz val="10"/>
        <rFont val="Times New Roman"/>
        <charset val="134"/>
      </rPr>
      <t>+</t>
    </r>
    <r>
      <rPr>
        <sz val="10"/>
        <rFont val="宋体"/>
        <charset val="134"/>
      </rPr>
      <t>舜管局合计</t>
    </r>
    <r>
      <rPr>
        <sz val="10"/>
        <rFont val="Times New Roman"/>
        <charset val="134"/>
      </rPr>
      <t>110</t>
    </r>
    <r>
      <rPr>
        <sz val="10"/>
        <rFont val="宋体"/>
        <charset val="134"/>
      </rPr>
      <t>万元，缺补贴标准，</t>
    </r>
    <r>
      <rPr>
        <sz val="10"/>
        <rFont val="Times New Roman"/>
        <charset val="134"/>
      </rPr>
      <t>2022</t>
    </r>
    <r>
      <rPr>
        <sz val="10"/>
        <rFont val="宋体"/>
        <charset val="134"/>
      </rPr>
      <t>年为</t>
    </r>
    <r>
      <rPr>
        <sz val="10"/>
        <rFont val="Times New Roman"/>
        <charset val="134"/>
      </rPr>
      <t>109</t>
    </r>
    <r>
      <rPr>
        <sz val="10"/>
        <rFont val="宋体"/>
        <charset val="134"/>
      </rPr>
      <t>万元</t>
    </r>
  </si>
  <si>
    <r>
      <rPr>
        <sz val="10"/>
        <rFont val="Times New Roman"/>
        <charset val="134"/>
      </rPr>
      <t>2</t>
    </r>
    <r>
      <rPr>
        <sz val="10"/>
        <rFont val="黑体"/>
        <charset val="134"/>
      </rPr>
      <t>、其他交通运输支出</t>
    </r>
  </si>
  <si>
    <r>
      <rPr>
        <sz val="10"/>
        <rFont val="Times New Roman"/>
        <charset val="134"/>
      </rPr>
      <t>1</t>
    </r>
    <r>
      <rPr>
        <sz val="10"/>
        <rFont val="宋体"/>
        <charset val="134"/>
      </rPr>
      <t>）</t>
    </r>
    <r>
      <rPr>
        <sz val="10"/>
        <rFont val="Times New Roman"/>
        <charset val="134"/>
      </rPr>
      <t>14</t>
    </r>
    <r>
      <rPr>
        <sz val="10"/>
        <rFont val="宋体"/>
        <charset val="134"/>
      </rPr>
      <t>周岁以下儿童免费乘坐公交车补贴</t>
    </r>
    <r>
      <rPr>
        <sz val="10"/>
        <rFont val="Times New Roman"/>
        <charset val="134"/>
      </rPr>
      <t>**</t>
    </r>
  </si>
  <si>
    <r>
      <rPr>
        <sz val="10"/>
        <rFont val="Times New Roman"/>
        <charset val="134"/>
      </rPr>
      <t>2023</t>
    </r>
    <r>
      <rPr>
        <sz val="10"/>
        <rFont val="宋体"/>
        <charset val="134"/>
      </rPr>
      <t>年</t>
    </r>
    <r>
      <rPr>
        <sz val="10"/>
        <rFont val="Times New Roman"/>
        <charset val="134"/>
      </rPr>
      <t>10</t>
    </r>
    <r>
      <rPr>
        <sz val="10"/>
        <rFont val="宋体"/>
        <charset val="134"/>
      </rPr>
      <t>月</t>
    </r>
    <r>
      <rPr>
        <sz val="10"/>
        <rFont val="Times New Roman"/>
        <charset val="134"/>
      </rPr>
      <t>24</t>
    </r>
    <r>
      <rPr>
        <sz val="10"/>
        <rFont val="宋体"/>
        <charset val="134"/>
      </rPr>
      <t>日县人民政府第</t>
    </r>
    <r>
      <rPr>
        <sz val="10"/>
        <rFont val="Times New Roman"/>
        <charset val="134"/>
      </rPr>
      <t>34</t>
    </r>
    <r>
      <rPr>
        <sz val="10"/>
        <rFont val="宋体"/>
        <charset val="134"/>
      </rPr>
      <t>次常务会议研究，自</t>
    </r>
    <r>
      <rPr>
        <sz val="10"/>
        <rFont val="Times New Roman"/>
        <charset val="134"/>
      </rPr>
      <t>2023</t>
    </r>
    <r>
      <rPr>
        <sz val="10"/>
        <rFont val="宋体"/>
        <charset val="134"/>
      </rPr>
      <t>年</t>
    </r>
    <r>
      <rPr>
        <sz val="10"/>
        <rFont val="Times New Roman"/>
        <charset val="134"/>
      </rPr>
      <t>9</t>
    </r>
    <r>
      <rPr>
        <sz val="10"/>
        <rFont val="宋体"/>
        <charset val="134"/>
      </rPr>
      <t>月</t>
    </r>
    <r>
      <rPr>
        <sz val="10"/>
        <rFont val="Times New Roman"/>
        <charset val="134"/>
      </rPr>
      <t>30</t>
    </r>
    <r>
      <rPr>
        <sz val="10"/>
        <rFont val="宋体"/>
        <charset val="134"/>
      </rPr>
      <t>日起，预计每月</t>
    </r>
    <r>
      <rPr>
        <sz val="10"/>
        <rFont val="Times New Roman"/>
        <charset val="134"/>
      </rPr>
      <t>20</t>
    </r>
    <r>
      <rPr>
        <sz val="10"/>
        <rFont val="宋体"/>
        <charset val="134"/>
      </rPr>
      <t>万元，按</t>
    </r>
    <r>
      <rPr>
        <sz val="10"/>
        <rFont val="Times New Roman"/>
        <charset val="134"/>
      </rPr>
      <t>20</t>
    </r>
    <r>
      <rPr>
        <sz val="10"/>
        <rFont val="宋体"/>
        <charset val="134"/>
      </rPr>
      <t>万</t>
    </r>
    <r>
      <rPr>
        <sz val="10"/>
        <rFont val="Times New Roman"/>
        <charset val="134"/>
      </rPr>
      <t>/</t>
    </r>
    <r>
      <rPr>
        <sz val="10"/>
        <rFont val="宋体"/>
        <charset val="134"/>
      </rPr>
      <t>月</t>
    </r>
    <r>
      <rPr>
        <sz val="10"/>
        <rFont val="Times New Roman"/>
        <charset val="134"/>
      </rPr>
      <t>*12</t>
    </r>
    <r>
      <rPr>
        <sz val="10"/>
        <rFont val="宋体"/>
        <charset val="134"/>
      </rPr>
      <t>月</t>
    </r>
    <r>
      <rPr>
        <sz val="10"/>
        <rFont val="Times New Roman"/>
        <charset val="134"/>
      </rPr>
      <t>=240</t>
    </r>
    <r>
      <rPr>
        <sz val="10"/>
        <rFont val="宋体"/>
        <charset val="134"/>
      </rPr>
      <t>万元安排，（按</t>
    </r>
    <r>
      <rPr>
        <sz val="10"/>
        <rFont val="Times New Roman"/>
        <charset val="134"/>
      </rPr>
      <t>10</t>
    </r>
    <r>
      <rPr>
        <sz val="10"/>
        <rFont val="宋体"/>
        <charset val="134"/>
      </rPr>
      <t>万</t>
    </r>
    <r>
      <rPr>
        <sz val="10"/>
        <rFont val="Times New Roman"/>
        <charset val="134"/>
      </rPr>
      <t>/</t>
    </r>
    <r>
      <rPr>
        <sz val="10"/>
        <rFont val="宋体"/>
        <charset val="134"/>
      </rPr>
      <t>月）测算，据实结算</t>
    </r>
  </si>
  <si>
    <r>
      <rPr>
        <sz val="10"/>
        <rFont val="Times New Roman"/>
        <charset val="134"/>
      </rPr>
      <t>2</t>
    </r>
    <r>
      <rPr>
        <sz val="10"/>
        <rFont val="宋体"/>
        <charset val="134"/>
      </rPr>
      <t>）石溪河公交专线公交车运营补贴（交通局）</t>
    </r>
  </si>
  <si>
    <r>
      <rPr>
        <sz val="10"/>
        <rFont val="宋体"/>
        <charset val="134"/>
      </rPr>
      <t>新增，东府阅【</t>
    </r>
    <r>
      <rPr>
        <sz val="10"/>
        <rFont val="Times New Roman"/>
        <charset val="134"/>
      </rPr>
      <t>2021</t>
    </r>
    <r>
      <rPr>
        <sz val="10"/>
        <rFont val="宋体"/>
        <charset val="134"/>
      </rPr>
      <t>】</t>
    </r>
    <r>
      <rPr>
        <sz val="10"/>
        <rFont val="Times New Roman"/>
        <charset val="134"/>
      </rPr>
      <t>3</t>
    </r>
    <r>
      <rPr>
        <sz val="10"/>
        <rFont val="宋体"/>
        <charset val="134"/>
      </rPr>
      <t>号，公交车运营补助（县城区至红岭陵园</t>
    </r>
    <r>
      <rPr>
        <sz val="10"/>
        <rFont val="Times New Roman"/>
        <charset val="134"/>
      </rPr>
      <t>10</t>
    </r>
    <r>
      <rPr>
        <sz val="10"/>
        <rFont val="宋体"/>
        <charset val="134"/>
      </rPr>
      <t>万元一年（石溪河公交专线））</t>
    </r>
  </si>
  <si>
    <r>
      <rPr>
        <sz val="10"/>
        <rFont val="Times New Roman"/>
        <charset val="134"/>
      </rPr>
      <t>3</t>
    </r>
    <r>
      <rPr>
        <sz val="10"/>
        <rFont val="宋体"/>
        <charset val="134"/>
      </rPr>
      <t>）公交车运营专线补贴</t>
    </r>
    <r>
      <rPr>
        <sz val="10"/>
        <rFont val="Times New Roman"/>
        <charset val="134"/>
      </rPr>
      <t>**</t>
    </r>
  </si>
  <si>
    <r>
      <rPr>
        <sz val="10"/>
        <rFont val="宋体"/>
        <charset val="134"/>
      </rPr>
      <t>新增，《</t>
    </r>
    <r>
      <rPr>
        <sz val="10"/>
        <rFont val="Times New Roman"/>
        <charset val="134"/>
      </rPr>
      <t>2016</t>
    </r>
    <r>
      <rPr>
        <sz val="10"/>
        <rFont val="宋体"/>
        <charset val="134"/>
      </rPr>
      <t>年县人民政府与翔凯鞋业协议》，公交车运营补助翔凯鞋业公司职工上下班专线补贴（预计一年</t>
    </r>
    <r>
      <rPr>
        <sz val="10"/>
        <rFont val="Times New Roman"/>
        <charset val="134"/>
      </rPr>
      <t>40</t>
    </r>
    <r>
      <rPr>
        <sz val="10"/>
        <rFont val="宋体"/>
        <charset val="134"/>
      </rPr>
      <t>万元）</t>
    </r>
    <r>
      <rPr>
        <sz val="10"/>
        <rFont val="Times New Roman"/>
        <charset val="134"/>
      </rPr>
      <t>2023</t>
    </r>
    <r>
      <rPr>
        <sz val="10"/>
        <rFont val="宋体"/>
        <charset val="134"/>
      </rPr>
      <t>年为</t>
    </r>
    <r>
      <rPr>
        <sz val="10"/>
        <rFont val="Times New Roman"/>
        <charset val="134"/>
      </rPr>
      <t>42.27</t>
    </r>
    <r>
      <rPr>
        <sz val="10"/>
        <rFont val="宋体"/>
        <charset val="134"/>
      </rPr>
      <t>万元</t>
    </r>
  </si>
  <si>
    <r>
      <rPr>
        <sz val="10"/>
        <rFont val="Times New Roman"/>
        <charset val="134"/>
      </rPr>
      <t>1</t>
    </r>
    <r>
      <rPr>
        <sz val="10"/>
        <rFont val="黑体"/>
        <charset val="134"/>
      </rPr>
      <t>、商业流通事务</t>
    </r>
  </si>
  <si>
    <r>
      <rPr>
        <sz val="10"/>
        <rFont val="Times New Roman"/>
        <charset val="134"/>
      </rPr>
      <t>1</t>
    </r>
    <r>
      <rPr>
        <sz val="10"/>
        <rFont val="宋体"/>
        <charset val="134"/>
      </rPr>
      <t>）东安县商业事务管理办公室</t>
    </r>
  </si>
  <si>
    <t>屠宰环节病害猪无害化处理经费</t>
  </si>
  <si>
    <t>原列农林水，生猪屠宰环节无害化经费，食品流通安全</t>
  </si>
  <si>
    <t>非税收入安排的支出（东安县商业事务管理办公室）</t>
  </si>
  <si>
    <r>
      <rPr>
        <sz val="10"/>
        <rFont val="宋体"/>
        <charset val="134"/>
      </rPr>
      <t>非税收入成本支出，按收入进度拨付，预计收入</t>
    </r>
    <r>
      <rPr>
        <sz val="10"/>
        <rFont val="Times New Roman"/>
        <charset val="134"/>
      </rPr>
      <t>20</t>
    </r>
    <r>
      <rPr>
        <sz val="10"/>
        <rFont val="宋体"/>
        <charset val="134"/>
      </rPr>
      <t>万元</t>
    </r>
  </si>
  <si>
    <r>
      <rPr>
        <sz val="10"/>
        <rFont val="Times New Roman"/>
        <charset val="134"/>
      </rPr>
      <t>2</t>
    </r>
    <r>
      <rPr>
        <sz val="10"/>
        <rFont val="宋体"/>
        <charset val="134"/>
      </rPr>
      <t>）东安县供销合作社</t>
    </r>
  </si>
  <si>
    <t>非税收入安排的支出（东安县供销合作社）</t>
  </si>
  <si>
    <r>
      <rPr>
        <sz val="10"/>
        <rFont val="宋体"/>
        <charset val="134"/>
      </rPr>
      <t>非税收入成本支出，按收入进度拨付，预计收入</t>
    </r>
    <r>
      <rPr>
        <sz val="10"/>
        <rFont val="Times New Roman"/>
        <charset val="134"/>
      </rPr>
      <t>80</t>
    </r>
    <r>
      <rPr>
        <sz val="10"/>
        <rFont val="宋体"/>
        <charset val="134"/>
      </rPr>
      <t>万元</t>
    </r>
  </si>
  <si>
    <t>十三、资源勘探工业信息等支出</t>
  </si>
  <si>
    <r>
      <rPr>
        <sz val="10"/>
        <rFont val="宋体"/>
        <charset val="134"/>
      </rPr>
      <t>国企改革支出列</t>
    </r>
    <r>
      <rPr>
        <sz val="10"/>
        <rFont val="Times New Roman"/>
        <charset val="134"/>
      </rPr>
      <t>208</t>
    </r>
    <r>
      <rPr>
        <sz val="10"/>
        <rFont val="宋体"/>
        <charset val="134"/>
      </rPr>
      <t>社保支出企业改革补助</t>
    </r>
  </si>
  <si>
    <r>
      <rPr>
        <sz val="10"/>
        <rFont val="Times New Roman"/>
        <charset val="134"/>
      </rPr>
      <t>1</t>
    </r>
    <r>
      <rPr>
        <sz val="10"/>
        <rFont val="黑体"/>
        <charset val="134"/>
      </rPr>
      <t>、</t>
    </r>
    <r>
      <rPr>
        <sz val="10"/>
        <rFont val="Times New Roman"/>
        <charset val="134"/>
      </rPr>
      <t xml:space="preserve"> </t>
    </r>
    <r>
      <rPr>
        <sz val="10"/>
        <rFont val="黑体"/>
        <charset val="134"/>
      </rPr>
      <t>支持中小企业发展和管理支出</t>
    </r>
  </si>
  <si>
    <r>
      <rPr>
        <sz val="10"/>
        <rFont val="Times New Roman"/>
        <charset val="134"/>
      </rPr>
      <t>1</t>
    </r>
    <r>
      <rPr>
        <sz val="10"/>
        <rFont val="宋体"/>
        <charset val="134"/>
      </rPr>
      <t>）湖南东安经济开发区管理委员会</t>
    </r>
  </si>
  <si>
    <r>
      <rPr>
        <sz val="10"/>
        <rFont val="宋体"/>
        <charset val="134"/>
      </rPr>
      <t>经开区污水处理费申请</t>
    </r>
    <r>
      <rPr>
        <sz val="10"/>
        <rFont val="Times New Roman"/>
        <charset val="134"/>
      </rPr>
      <t>120</t>
    </r>
    <r>
      <rPr>
        <sz val="10"/>
        <rFont val="宋体"/>
        <charset val="134"/>
      </rPr>
      <t>万元，列环保支出</t>
    </r>
  </si>
  <si>
    <t>产业园区发展工作经费</t>
  </si>
  <si>
    <r>
      <rPr>
        <sz val="10"/>
        <rFont val="Times New Roman"/>
        <charset val="134"/>
      </rPr>
      <t>2</t>
    </r>
    <r>
      <rPr>
        <sz val="10"/>
        <rFont val="宋体"/>
        <charset val="134"/>
      </rPr>
      <t>）企业技改优惠政策补助支出</t>
    </r>
    <r>
      <rPr>
        <sz val="10"/>
        <rFont val="Times New Roman"/>
        <charset val="134"/>
      </rPr>
      <t>**</t>
    </r>
  </si>
  <si>
    <r>
      <rPr>
        <sz val="10"/>
        <rFont val="宋体"/>
        <charset val="134"/>
      </rPr>
      <t>工业和信息产业发展资金在政府性基金中安排</t>
    </r>
    <r>
      <rPr>
        <sz val="10"/>
        <rFont val="Times New Roman"/>
        <charset val="134"/>
      </rPr>
      <t>2.1</t>
    </r>
    <r>
      <rPr>
        <sz val="10"/>
        <rFont val="宋体"/>
        <charset val="134"/>
      </rPr>
      <t>亿元</t>
    </r>
  </si>
  <si>
    <r>
      <rPr>
        <sz val="10"/>
        <rFont val="Times New Roman"/>
        <charset val="134"/>
      </rPr>
      <t>2</t>
    </r>
    <r>
      <rPr>
        <sz val="10"/>
        <rFont val="黑体"/>
        <charset val="134"/>
      </rPr>
      <t>、其他资源勘探工业信息等支出</t>
    </r>
  </si>
  <si>
    <r>
      <rPr>
        <sz val="10"/>
        <rFont val="Times New Roman"/>
        <charset val="134"/>
      </rPr>
      <t>1</t>
    </r>
    <r>
      <rPr>
        <sz val="10"/>
        <rFont val="宋体"/>
        <charset val="134"/>
      </rPr>
      <t>）重点项目工作经费</t>
    </r>
    <r>
      <rPr>
        <sz val="10"/>
        <rFont val="Times New Roman"/>
        <charset val="134"/>
      </rPr>
      <t>**</t>
    </r>
  </si>
  <si>
    <t>含全县重点财源项目、指挥部工作经费及金融系统目标考核等</t>
  </si>
  <si>
    <t>十四、自然资源海洋气象等支出</t>
  </si>
  <si>
    <r>
      <rPr>
        <sz val="10"/>
        <rFont val="Times New Roman"/>
        <charset val="134"/>
      </rPr>
      <t>1</t>
    </r>
    <r>
      <rPr>
        <sz val="10"/>
        <rFont val="黑体"/>
        <charset val="134"/>
      </rPr>
      <t>、</t>
    </r>
    <r>
      <rPr>
        <sz val="10"/>
        <rFont val="Times New Roman"/>
        <charset val="134"/>
      </rPr>
      <t xml:space="preserve"> </t>
    </r>
    <r>
      <rPr>
        <sz val="10"/>
        <rFont val="黑体"/>
        <charset val="134"/>
      </rPr>
      <t>自然资源事务</t>
    </r>
  </si>
  <si>
    <r>
      <rPr>
        <sz val="10"/>
        <rFont val="Times New Roman"/>
        <charset val="134"/>
      </rPr>
      <t>1</t>
    </r>
    <r>
      <rPr>
        <sz val="10"/>
        <rFont val="宋体"/>
        <charset val="134"/>
      </rPr>
      <t>）东安县自然资源局</t>
    </r>
  </si>
  <si>
    <t>矿权出让办工作经费</t>
  </si>
  <si>
    <t>原实拨经费，矿整办</t>
  </si>
  <si>
    <r>
      <rPr>
        <sz val="10"/>
        <rFont val="Times New Roman"/>
        <charset val="134"/>
      </rPr>
      <t>“</t>
    </r>
    <r>
      <rPr>
        <sz val="10"/>
        <rFont val="宋体"/>
        <charset val="134"/>
      </rPr>
      <t>两证合一</t>
    </r>
    <r>
      <rPr>
        <sz val="10"/>
        <rFont val="Times New Roman"/>
        <charset val="134"/>
      </rPr>
      <t>”</t>
    </r>
    <r>
      <rPr>
        <sz val="10"/>
        <rFont val="宋体"/>
        <charset val="134"/>
      </rPr>
      <t>测绘费</t>
    </r>
  </si>
  <si>
    <r>
      <rPr>
        <sz val="10"/>
        <rFont val="宋体"/>
        <charset val="134"/>
      </rPr>
      <t>新增，东安县人民政府第</t>
    </r>
    <r>
      <rPr>
        <sz val="10"/>
        <rFont val="Times New Roman"/>
        <charset val="134"/>
      </rPr>
      <t>29</t>
    </r>
    <r>
      <rPr>
        <sz val="10"/>
        <rFont val="宋体"/>
        <charset val="134"/>
      </rPr>
      <t>次常会议纪要</t>
    </r>
  </si>
  <si>
    <t>铁塔视频监测</t>
  </si>
  <si>
    <r>
      <rPr>
        <sz val="10"/>
        <rFont val="宋体"/>
        <charset val="134"/>
      </rPr>
      <t>细化分列，湘政办函〔</t>
    </r>
    <r>
      <rPr>
        <sz val="10"/>
        <rFont val="Times New Roman"/>
        <charset val="134"/>
      </rPr>
      <t>2023</t>
    </r>
    <r>
      <rPr>
        <sz val="10"/>
        <rFont val="宋体"/>
        <charset val="134"/>
      </rPr>
      <t>〕</t>
    </r>
    <r>
      <rPr>
        <sz val="10"/>
        <rFont val="Times New Roman"/>
        <charset val="134"/>
      </rPr>
      <t>50</t>
    </r>
    <r>
      <rPr>
        <sz val="10"/>
        <rFont val="宋体"/>
        <charset val="134"/>
      </rPr>
      <t>号，</t>
    </r>
    <r>
      <rPr>
        <sz val="10"/>
        <rFont val="Times New Roman"/>
        <charset val="134"/>
      </rPr>
      <t>5998</t>
    </r>
    <r>
      <rPr>
        <sz val="10"/>
        <rFont val="宋体"/>
        <charset val="134"/>
      </rPr>
      <t>元</t>
    </r>
    <r>
      <rPr>
        <sz val="10"/>
        <rFont val="Times New Roman"/>
        <charset val="134"/>
      </rPr>
      <t>/</t>
    </r>
    <r>
      <rPr>
        <sz val="10"/>
        <rFont val="宋体"/>
        <charset val="134"/>
      </rPr>
      <t>站点</t>
    </r>
    <r>
      <rPr>
        <sz val="10"/>
        <rFont val="Times New Roman"/>
        <charset val="134"/>
      </rPr>
      <t>/</t>
    </r>
    <r>
      <rPr>
        <sz val="10"/>
        <rFont val="宋体"/>
        <charset val="134"/>
      </rPr>
      <t>年，</t>
    </r>
    <r>
      <rPr>
        <sz val="10"/>
        <rFont val="Times New Roman"/>
        <charset val="134"/>
      </rPr>
      <t>2023</t>
    </r>
    <r>
      <rPr>
        <sz val="10"/>
        <rFont val="宋体"/>
        <charset val="134"/>
      </rPr>
      <t>年中标服务费</t>
    </r>
    <r>
      <rPr>
        <sz val="10"/>
        <rFont val="Times New Roman"/>
        <charset val="134"/>
      </rPr>
      <t>47.984</t>
    </r>
    <r>
      <rPr>
        <sz val="10"/>
        <rFont val="宋体"/>
        <charset val="134"/>
      </rPr>
      <t>万元</t>
    </r>
  </si>
  <si>
    <t>非税收入安排的支出（东安县自然资源局）</t>
  </si>
  <si>
    <r>
      <rPr>
        <sz val="10"/>
        <rFont val="宋体"/>
        <charset val="134"/>
      </rPr>
      <t>非税收入成本支出，按收入进度拨付，预计收入</t>
    </r>
    <r>
      <rPr>
        <sz val="10"/>
        <rFont val="Times New Roman"/>
        <charset val="134"/>
      </rPr>
      <t>1000</t>
    </r>
    <r>
      <rPr>
        <sz val="10"/>
        <rFont val="宋体"/>
        <charset val="134"/>
      </rPr>
      <t>万元</t>
    </r>
  </si>
  <si>
    <r>
      <rPr>
        <sz val="10"/>
        <rFont val="Times New Roman"/>
        <charset val="134"/>
      </rPr>
      <t>2</t>
    </r>
    <r>
      <rPr>
        <sz val="10"/>
        <rFont val="宋体"/>
        <charset val="134"/>
      </rPr>
      <t>）东安县规划执法大队</t>
    </r>
  </si>
  <si>
    <t>非税收入安排的支出（东安县规划执法大队）</t>
  </si>
  <si>
    <r>
      <rPr>
        <sz val="10"/>
        <rFont val="宋体"/>
        <charset val="134"/>
      </rPr>
      <t>非税收入成本支出，按收入进度拨付，预计收入</t>
    </r>
    <r>
      <rPr>
        <sz val="10"/>
        <rFont val="Times New Roman"/>
        <charset val="134"/>
      </rPr>
      <t>70</t>
    </r>
    <r>
      <rPr>
        <sz val="10"/>
        <rFont val="宋体"/>
        <charset val="134"/>
      </rPr>
      <t>万元</t>
    </r>
  </si>
  <si>
    <r>
      <rPr>
        <sz val="10"/>
        <rFont val="Times New Roman"/>
        <charset val="134"/>
      </rPr>
      <t>3</t>
    </r>
    <r>
      <rPr>
        <sz val="10"/>
        <rFont val="宋体"/>
        <charset val="134"/>
      </rPr>
      <t>）城乡规划服务中心</t>
    </r>
  </si>
  <si>
    <t>城乡规划服务中心取消收费补助</t>
  </si>
  <si>
    <t>细化分列</t>
  </si>
  <si>
    <r>
      <rPr>
        <sz val="10"/>
        <rFont val="Times New Roman"/>
        <charset val="134"/>
      </rPr>
      <t>4</t>
    </r>
    <r>
      <rPr>
        <sz val="10"/>
        <rFont val="宋体"/>
        <charset val="134"/>
      </rPr>
      <t>）其他自然资源事务支出</t>
    </r>
    <r>
      <rPr>
        <sz val="10"/>
        <rFont val="Times New Roman"/>
        <charset val="134"/>
      </rPr>
      <t>**</t>
    </r>
  </si>
  <si>
    <r>
      <rPr>
        <sz val="10"/>
        <rFont val="宋体"/>
        <charset val="134"/>
      </rPr>
      <t>耕地保护、粮食安全、国土空间规划编制和各项登记颁证工作经费，包含国土空间规划前期编制费用，农村宅基地和集体建设用地房地一体化确权登记颁证、规划编制、片卫执法等工作经费</t>
    </r>
    <r>
      <rPr>
        <sz val="10"/>
        <rFont val="Times New Roman"/>
        <charset val="134"/>
      </rPr>
      <t>(</t>
    </r>
    <r>
      <rPr>
        <sz val="10"/>
        <rFont val="宋体"/>
        <charset val="134"/>
      </rPr>
      <t>县政府审批）</t>
    </r>
  </si>
  <si>
    <r>
      <rPr>
        <sz val="10"/>
        <rFont val="Times New Roman"/>
        <charset val="134"/>
      </rPr>
      <t>2</t>
    </r>
    <r>
      <rPr>
        <sz val="10"/>
        <rFont val="黑体"/>
        <charset val="134"/>
      </rPr>
      <t>、气象事务</t>
    </r>
  </si>
  <si>
    <t>人员经费专项资金（地方性生活补贴）</t>
  </si>
  <si>
    <r>
      <rPr>
        <sz val="10"/>
        <rFont val="宋体"/>
        <charset val="134"/>
      </rPr>
      <t>离退休人员</t>
    </r>
    <r>
      <rPr>
        <sz val="10"/>
        <rFont val="Times New Roman"/>
        <charset val="134"/>
      </rPr>
      <t>5</t>
    </r>
    <r>
      <rPr>
        <sz val="10"/>
        <rFont val="宋体"/>
        <charset val="134"/>
      </rPr>
      <t>个生活补贴县财政全额负担</t>
    </r>
    <r>
      <rPr>
        <sz val="10"/>
        <rFont val="Times New Roman"/>
        <charset val="134"/>
      </rPr>
      <t>*1</t>
    </r>
    <r>
      <rPr>
        <sz val="10"/>
        <rFont val="宋体"/>
        <charset val="134"/>
      </rPr>
      <t>万元</t>
    </r>
    <r>
      <rPr>
        <sz val="10"/>
        <rFont val="Times New Roman"/>
        <charset val="134"/>
      </rPr>
      <t>=5</t>
    </r>
    <r>
      <rPr>
        <sz val="10"/>
        <rFont val="宋体"/>
        <charset val="134"/>
      </rPr>
      <t>万元</t>
    </r>
  </si>
  <si>
    <t>气象事业经费</t>
  </si>
  <si>
    <t>在职人员绩效奖励</t>
  </si>
  <si>
    <r>
      <rPr>
        <sz val="10"/>
        <rFont val="宋体"/>
        <charset val="134"/>
      </rPr>
      <t>国编在职</t>
    </r>
    <r>
      <rPr>
        <sz val="10"/>
        <rFont val="Times New Roman"/>
        <charset val="134"/>
      </rPr>
      <t>7</t>
    </r>
    <r>
      <rPr>
        <sz val="10"/>
        <rFont val="宋体"/>
        <charset val="134"/>
      </rPr>
      <t>个</t>
    </r>
    <r>
      <rPr>
        <sz val="10"/>
        <rFont val="Times New Roman"/>
        <charset val="134"/>
      </rPr>
      <t>*</t>
    </r>
    <r>
      <rPr>
        <sz val="10"/>
        <rFont val="宋体"/>
        <charset val="134"/>
      </rPr>
      <t>地方标准</t>
    </r>
    <r>
      <rPr>
        <sz val="10"/>
        <rFont val="Times New Roman"/>
        <charset val="134"/>
      </rPr>
      <t>2</t>
    </r>
    <r>
      <rPr>
        <sz val="10"/>
        <rFont val="宋体"/>
        <charset val="134"/>
      </rPr>
      <t>万元</t>
    </r>
    <r>
      <rPr>
        <sz val="10"/>
        <rFont val="Times New Roman"/>
        <charset val="134"/>
      </rPr>
      <t>/</t>
    </r>
    <r>
      <rPr>
        <sz val="10"/>
        <rFont val="宋体"/>
        <charset val="134"/>
      </rPr>
      <t>人</t>
    </r>
    <r>
      <rPr>
        <sz val="10"/>
        <rFont val="Times New Roman"/>
        <charset val="134"/>
      </rPr>
      <t>=14</t>
    </r>
    <r>
      <rPr>
        <sz val="10"/>
        <rFont val="宋体"/>
        <charset val="134"/>
      </rPr>
      <t>万元</t>
    </r>
  </si>
  <si>
    <t>防雷防震减灾经费</t>
  </si>
  <si>
    <t>为农服务长效机制</t>
  </si>
  <si>
    <r>
      <rPr>
        <sz val="10"/>
        <rFont val="Times New Roman"/>
        <charset val="134"/>
      </rPr>
      <t>“</t>
    </r>
    <r>
      <rPr>
        <sz val="10"/>
        <rFont val="宋体"/>
        <charset val="134"/>
      </rPr>
      <t>道安监管云</t>
    </r>
    <r>
      <rPr>
        <sz val="10"/>
        <rFont val="Times New Roman"/>
        <charset val="134"/>
      </rPr>
      <t>”</t>
    </r>
    <r>
      <rPr>
        <sz val="10"/>
        <rFont val="宋体"/>
        <charset val="134"/>
      </rPr>
      <t>气象观测站运行保障经费</t>
    </r>
  </si>
  <si>
    <t>十五、住房保障支出</t>
  </si>
  <si>
    <r>
      <rPr>
        <sz val="10"/>
        <rFont val="Times New Roman"/>
        <charset val="134"/>
      </rPr>
      <t>1</t>
    </r>
    <r>
      <rPr>
        <sz val="10"/>
        <rFont val="黑体"/>
        <charset val="134"/>
      </rPr>
      <t>、保障性安居工程支出</t>
    </r>
  </si>
  <si>
    <r>
      <rPr>
        <sz val="10"/>
        <rFont val="Times New Roman"/>
        <charset val="134"/>
      </rPr>
      <t>1</t>
    </r>
    <r>
      <rPr>
        <sz val="10"/>
        <rFont val="宋体"/>
        <charset val="134"/>
      </rPr>
      <t>）东安县住房保障服务中心</t>
    </r>
  </si>
  <si>
    <r>
      <rPr>
        <sz val="10"/>
        <rFont val="Times New Roman"/>
        <charset val="134"/>
      </rPr>
      <t>“</t>
    </r>
    <r>
      <rPr>
        <sz val="10"/>
        <rFont val="宋体"/>
        <charset val="134"/>
      </rPr>
      <t>六城同创</t>
    </r>
    <r>
      <rPr>
        <sz val="10"/>
        <rFont val="Times New Roman"/>
        <charset val="134"/>
      </rPr>
      <t>”</t>
    </r>
    <r>
      <rPr>
        <sz val="10"/>
        <rFont val="宋体"/>
        <charset val="134"/>
      </rPr>
      <t>及小区综合整治工作经费</t>
    </r>
  </si>
  <si>
    <t>保障性住房建设及租赁补贴发放工作经费</t>
  </si>
  <si>
    <t>非税收入安排的支出（东安县住房保障服务中心）</t>
  </si>
  <si>
    <r>
      <rPr>
        <sz val="10"/>
        <rFont val="Times New Roman"/>
        <charset val="134"/>
      </rPr>
      <t>2</t>
    </r>
    <r>
      <rPr>
        <sz val="10"/>
        <rFont val="宋体"/>
        <charset val="134"/>
      </rPr>
      <t>）农村危房改造配套资金</t>
    </r>
    <r>
      <rPr>
        <sz val="10"/>
        <rFont val="Times New Roman"/>
        <charset val="134"/>
      </rPr>
      <t>**</t>
    </r>
  </si>
  <si>
    <t>按省市要求配套（据实结算）</t>
  </si>
  <si>
    <r>
      <rPr>
        <sz val="10"/>
        <rFont val="Times New Roman"/>
        <charset val="134"/>
      </rPr>
      <t>3</t>
    </r>
    <r>
      <rPr>
        <sz val="10"/>
        <rFont val="宋体"/>
        <charset val="134"/>
      </rPr>
      <t>）白蚁防治经费</t>
    </r>
    <r>
      <rPr>
        <sz val="10"/>
        <rFont val="Times New Roman"/>
        <charset val="134"/>
      </rPr>
      <t>**</t>
    </r>
  </si>
  <si>
    <r>
      <rPr>
        <sz val="10"/>
        <rFont val="Times New Roman"/>
        <charset val="134"/>
      </rPr>
      <t>4</t>
    </r>
    <r>
      <rPr>
        <sz val="10"/>
        <rFont val="宋体"/>
        <charset val="134"/>
      </rPr>
      <t>）人防办经费</t>
    </r>
    <r>
      <rPr>
        <sz val="10"/>
        <rFont val="Times New Roman"/>
        <charset val="134"/>
      </rPr>
      <t>**</t>
    </r>
  </si>
  <si>
    <t>十六、粮油物资储备支出</t>
  </si>
  <si>
    <r>
      <rPr>
        <sz val="10"/>
        <rFont val="Times New Roman"/>
        <charset val="134"/>
      </rPr>
      <t>1</t>
    </r>
    <r>
      <rPr>
        <sz val="10"/>
        <rFont val="黑体"/>
        <charset val="134"/>
      </rPr>
      <t>、粮油物资事物</t>
    </r>
  </si>
  <si>
    <r>
      <rPr>
        <sz val="10"/>
        <rFont val="Times New Roman"/>
        <charset val="134"/>
      </rPr>
      <t>1</t>
    </r>
    <r>
      <rPr>
        <sz val="10"/>
        <rFont val="宋体"/>
        <charset val="134"/>
      </rPr>
      <t>）粮食财务挂账利息补贴</t>
    </r>
    <r>
      <rPr>
        <sz val="10"/>
        <rFont val="Times New Roman"/>
        <charset val="134"/>
      </rPr>
      <t>**</t>
    </r>
  </si>
  <si>
    <r>
      <rPr>
        <sz val="10"/>
        <rFont val="宋体"/>
        <charset val="134"/>
      </rPr>
      <t>粮食政策性挂账贷款利息</t>
    </r>
    <r>
      <rPr>
        <sz val="10"/>
        <rFont val="Times New Roman"/>
        <charset val="134"/>
      </rPr>
      <t>150</t>
    </r>
    <r>
      <rPr>
        <sz val="10"/>
        <rFont val="宋体"/>
        <charset val="134"/>
      </rPr>
      <t>万元（报县政府审批使用）</t>
    </r>
  </si>
  <si>
    <r>
      <rPr>
        <sz val="10"/>
        <rFont val="Times New Roman"/>
        <charset val="134"/>
      </rPr>
      <t>2</t>
    </r>
    <r>
      <rPr>
        <sz val="10"/>
        <rFont val="宋体"/>
        <charset val="134"/>
      </rPr>
      <t>）物资轮换及仓库维修经费</t>
    </r>
    <r>
      <rPr>
        <sz val="10"/>
        <rFont val="Times New Roman"/>
        <charset val="134"/>
      </rPr>
      <t>**</t>
    </r>
  </si>
  <si>
    <r>
      <rPr>
        <sz val="10"/>
        <rFont val="宋体"/>
        <charset val="134"/>
      </rPr>
      <t>轮换经费及仓库维修经费</t>
    </r>
    <r>
      <rPr>
        <sz val="10"/>
        <rFont val="Times New Roman"/>
        <charset val="134"/>
      </rPr>
      <t>88</t>
    </r>
    <r>
      <rPr>
        <sz val="10"/>
        <rFont val="宋体"/>
        <charset val="134"/>
      </rPr>
      <t>万元（报县政府审批使用）</t>
    </r>
  </si>
  <si>
    <r>
      <rPr>
        <sz val="10"/>
        <rFont val="Times New Roman"/>
        <charset val="134"/>
      </rPr>
      <t>3</t>
    </r>
    <r>
      <rPr>
        <sz val="10"/>
        <rFont val="宋体"/>
        <charset val="134"/>
      </rPr>
      <t>）粮油利息支出</t>
    </r>
    <r>
      <rPr>
        <sz val="10"/>
        <rFont val="Times New Roman"/>
        <charset val="134"/>
      </rPr>
      <t>**</t>
    </r>
  </si>
  <si>
    <r>
      <rPr>
        <sz val="10"/>
        <rFont val="宋体"/>
        <charset val="134"/>
      </rPr>
      <t>利息</t>
    </r>
    <r>
      <rPr>
        <sz val="10"/>
        <rFont val="Times New Roman"/>
        <charset val="134"/>
      </rPr>
      <t>62</t>
    </r>
    <r>
      <rPr>
        <sz val="10"/>
        <rFont val="宋体"/>
        <charset val="134"/>
      </rPr>
      <t>万元，下经建股</t>
    </r>
  </si>
  <si>
    <r>
      <rPr>
        <sz val="10"/>
        <rFont val="Times New Roman"/>
        <charset val="134"/>
      </rPr>
      <t>4</t>
    </r>
    <r>
      <rPr>
        <sz val="10"/>
        <rFont val="宋体"/>
        <charset val="134"/>
      </rPr>
      <t>）东安县物资事务管理办公室</t>
    </r>
  </si>
  <si>
    <t>非税收入安排的支出（东安县物资事务管理办公室）</t>
  </si>
  <si>
    <r>
      <rPr>
        <sz val="10"/>
        <rFont val="宋体"/>
        <charset val="134"/>
      </rPr>
      <t>非税收入成本支出，按收入进度拨付，预计收入</t>
    </r>
    <r>
      <rPr>
        <sz val="10"/>
        <rFont val="Times New Roman"/>
        <charset val="134"/>
      </rPr>
      <t>14.4</t>
    </r>
    <r>
      <rPr>
        <sz val="10"/>
        <rFont val="宋体"/>
        <charset val="134"/>
      </rPr>
      <t>万元</t>
    </r>
  </si>
  <si>
    <t>门面租金损失财政补贴</t>
  </si>
  <si>
    <t>十七、灾害防治与应急管理支出</t>
  </si>
  <si>
    <r>
      <rPr>
        <sz val="10"/>
        <rFont val="Times New Roman"/>
        <charset val="134"/>
      </rPr>
      <t>1</t>
    </r>
    <r>
      <rPr>
        <sz val="10"/>
        <rFont val="黑体"/>
        <charset val="134"/>
      </rPr>
      <t>、应急管理事务</t>
    </r>
  </si>
  <si>
    <r>
      <rPr>
        <sz val="10"/>
        <rFont val="Times New Roman"/>
        <charset val="134"/>
      </rPr>
      <t>1</t>
    </r>
    <r>
      <rPr>
        <sz val="10"/>
        <rFont val="宋体"/>
        <charset val="134"/>
      </rPr>
      <t>）东安县应急管理局</t>
    </r>
  </si>
  <si>
    <t>安全生产委员会</t>
  </si>
  <si>
    <t>抗旱防汛防火防震减灾应急经费</t>
  </si>
  <si>
    <t>应急指挥中心平台建设维护经费</t>
  </si>
  <si>
    <t>公共安全重大事故隐患治理资金</t>
  </si>
  <si>
    <t>打非治危专项整治经费</t>
  </si>
  <si>
    <t>安全生产百日行动及宣传经费</t>
  </si>
  <si>
    <t>安全生产岗位津贴</t>
  </si>
  <si>
    <t>非税收入安排的支出（东安县应急管理局）</t>
  </si>
  <si>
    <r>
      <rPr>
        <sz val="10"/>
        <rFont val="Times New Roman"/>
        <charset val="134"/>
      </rPr>
      <t>2</t>
    </r>
    <r>
      <rPr>
        <sz val="10"/>
        <rFont val="宋体"/>
        <charset val="134"/>
      </rPr>
      <t>）预留应急管理支出</t>
    </r>
    <r>
      <rPr>
        <sz val="10"/>
        <rFont val="Times New Roman"/>
        <charset val="134"/>
      </rPr>
      <t>**</t>
    </r>
  </si>
  <si>
    <t>预留应急管理支出、重大安全隐患整改应急管理工作经费，县政府审批使用。</t>
  </si>
  <si>
    <r>
      <rPr>
        <sz val="10"/>
        <rFont val="Times New Roman"/>
        <charset val="134"/>
      </rPr>
      <t>2</t>
    </r>
    <r>
      <rPr>
        <sz val="10"/>
        <rFont val="黑体"/>
        <charset val="134"/>
      </rPr>
      <t>、消防救援事务（东安县消防救援大队）</t>
    </r>
  </si>
  <si>
    <t>消费救援人员绩效奖</t>
  </si>
  <si>
    <r>
      <rPr>
        <sz val="10"/>
        <rFont val="宋体"/>
        <charset val="134"/>
      </rPr>
      <t>干部</t>
    </r>
    <r>
      <rPr>
        <sz val="10"/>
        <rFont val="Times New Roman"/>
        <charset val="134"/>
      </rPr>
      <t>10</t>
    </r>
    <r>
      <rPr>
        <sz val="10"/>
        <rFont val="宋体"/>
        <charset val="134"/>
      </rPr>
      <t>人、消防救援人员</t>
    </r>
    <r>
      <rPr>
        <sz val="10"/>
        <rFont val="Times New Roman"/>
        <charset val="134"/>
      </rPr>
      <t>27</t>
    </r>
    <r>
      <rPr>
        <sz val="10"/>
        <rFont val="宋体"/>
        <charset val="134"/>
      </rPr>
      <t>人，根据省委组织部、省财政厅【</t>
    </r>
    <r>
      <rPr>
        <sz val="10"/>
        <rFont val="Times New Roman"/>
        <charset val="134"/>
      </rPr>
      <t>2022</t>
    </r>
    <r>
      <rPr>
        <sz val="10"/>
        <rFont val="宋体"/>
        <charset val="134"/>
      </rPr>
      <t>】</t>
    </r>
    <r>
      <rPr>
        <sz val="10"/>
        <rFont val="Times New Roman"/>
        <charset val="134"/>
      </rPr>
      <t>123</t>
    </r>
    <r>
      <rPr>
        <sz val="10"/>
        <rFont val="宋体"/>
        <charset val="134"/>
      </rPr>
      <t>号文件规定：消防救援支队及以下单位执行所在市直机关绩效奖金政策</t>
    </r>
    <r>
      <rPr>
        <sz val="10"/>
        <rFont val="Times New Roman"/>
        <charset val="134"/>
      </rPr>
      <t>(</t>
    </r>
    <r>
      <rPr>
        <sz val="10"/>
        <rFont val="宋体"/>
        <charset val="134"/>
      </rPr>
      <t>平均</t>
    </r>
    <r>
      <rPr>
        <sz val="10"/>
        <rFont val="Times New Roman"/>
        <charset val="134"/>
      </rPr>
      <t>3.3</t>
    </r>
    <r>
      <rPr>
        <sz val="10"/>
        <rFont val="宋体"/>
        <charset val="134"/>
      </rPr>
      <t>万元</t>
    </r>
    <r>
      <rPr>
        <sz val="10"/>
        <rFont val="Times New Roman"/>
        <charset val="134"/>
      </rPr>
      <t>/</t>
    </r>
    <r>
      <rPr>
        <sz val="10"/>
        <rFont val="宋体"/>
        <charset val="134"/>
      </rPr>
      <t>人</t>
    </r>
    <r>
      <rPr>
        <sz val="10"/>
        <rFont val="Times New Roman"/>
        <charset val="134"/>
      </rPr>
      <t>*34</t>
    </r>
    <r>
      <rPr>
        <sz val="10"/>
        <rFont val="宋体"/>
        <charset val="134"/>
      </rPr>
      <t>人</t>
    </r>
    <r>
      <rPr>
        <sz val="10"/>
        <rFont val="Times New Roman"/>
        <charset val="134"/>
      </rPr>
      <t>=112.2</t>
    </r>
    <r>
      <rPr>
        <sz val="10"/>
        <rFont val="宋体"/>
        <charset val="134"/>
      </rPr>
      <t>万元，按实际测算为</t>
    </r>
    <r>
      <rPr>
        <sz val="10"/>
        <rFont val="Times New Roman"/>
        <charset val="134"/>
      </rPr>
      <t>108.21</t>
    </r>
    <r>
      <rPr>
        <sz val="10"/>
        <rFont val="宋体"/>
        <charset val="134"/>
      </rPr>
      <t>万元）</t>
    </r>
  </si>
  <si>
    <t>文职人员经费</t>
  </si>
  <si>
    <r>
      <rPr>
        <sz val="10"/>
        <rFont val="宋体"/>
        <charset val="134"/>
      </rPr>
      <t>文职人员</t>
    </r>
    <r>
      <rPr>
        <sz val="10"/>
        <rFont val="Times New Roman"/>
        <charset val="134"/>
      </rPr>
      <t>8</t>
    </r>
    <r>
      <rPr>
        <sz val="10"/>
        <rFont val="宋体"/>
        <charset val="134"/>
      </rPr>
      <t>人，根据省财政厅新文件要求从</t>
    </r>
    <r>
      <rPr>
        <sz val="10"/>
        <rFont val="Times New Roman"/>
        <charset val="134"/>
      </rPr>
      <t>2021</t>
    </r>
    <r>
      <rPr>
        <sz val="10"/>
        <rFont val="宋体"/>
        <charset val="134"/>
      </rPr>
      <t>年</t>
    </r>
    <r>
      <rPr>
        <sz val="10"/>
        <rFont val="Times New Roman"/>
        <charset val="134"/>
      </rPr>
      <t>7</t>
    </r>
    <r>
      <rPr>
        <sz val="10"/>
        <rFont val="宋体"/>
        <charset val="134"/>
      </rPr>
      <t>月起按人均</t>
    </r>
    <r>
      <rPr>
        <sz val="10"/>
        <rFont val="Times New Roman"/>
        <charset val="134"/>
      </rPr>
      <t>7.2</t>
    </r>
    <r>
      <rPr>
        <sz val="10"/>
        <rFont val="宋体"/>
        <charset val="134"/>
      </rPr>
      <t>万</t>
    </r>
    <r>
      <rPr>
        <sz val="10"/>
        <rFont val="Times New Roman"/>
        <charset val="134"/>
      </rPr>
      <t>/</t>
    </r>
    <r>
      <rPr>
        <sz val="10"/>
        <rFont val="宋体"/>
        <charset val="134"/>
      </rPr>
      <t>年安排。</t>
    </r>
  </si>
  <si>
    <t>消防救援人员社保缴费支出</t>
  </si>
  <si>
    <t>年终绩效奖纳入养老保险缴费等基数资金</t>
  </si>
  <si>
    <t>大队指战员伙食补助</t>
  </si>
  <si>
    <t>业务费</t>
  </si>
  <si>
    <r>
      <rPr>
        <sz val="10"/>
        <rFont val="宋体"/>
        <charset val="134"/>
      </rPr>
      <t>消防救援人员</t>
    </r>
    <r>
      <rPr>
        <sz val="10"/>
        <rFont val="Times New Roman"/>
        <charset val="134"/>
      </rPr>
      <t>34</t>
    </r>
    <r>
      <rPr>
        <sz val="10"/>
        <rFont val="宋体"/>
        <charset val="134"/>
      </rPr>
      <t>人</t>
    </r>
    <r>
      <rPr>
        <sz val="10"/>
        <rFont val="Times New Roman"/>
        <charset val="134"/>
      </rPr>
      <t>,</t>
    </r>
    <r>
      <rPr>
        <sz val="10"/>
        <rFont val="宋体"/>
        <charset val="134"/>
      </rPr>
      <t>根据省财政厅新文件要求从</t>
    </r>
    <r>
      <rPr>
        <sz val="10"/>
        <rFont val="Times New Roman"/>
        <charset val="134"/>
      </rPr>
      <t>2021</t>
    </r>
    <r>
      <rPr>
        <sz val="10"/>
        <rFont val="宋体"/>
        <charset val="134"/>
      </rPr>
      <t>年</t>
    </r>
    <r>
      <rPr>
        <sz val="10"/>
        <rFont val="Times New Roman"/>
        <charset val="134"/>
      </rPr>
      <t>7</t>
    </r>
    <r>
      <rPr>
        <sz val="10"/>
        <rFont val="宋体"/>
        <charset val="134"/>
      </rPr>
      <t>月起按人均公用经费</t>
    </r>
    <r>
      <rPr>
        <sz val="10"/>
        <rFont val="Times New Roman"/>
        <charset val="134"/>
      </rPr>
      <t>9</t>
    </r>
    <r>
      <rPr>
        <sz val="10"/>
        <rFont val="宋体"/>
        <charset val="134"/>
      </rPr>
      <t>万元</t>
    </r>
    <r>
      <rPr>
        <sz val="10"/>
        <rFont val="Times New Roman"/>
        <charset val="134"/>
      </rPr>
      <t>/</t>
    </r>
    <r>
      <rPr>
        <sz val="10"/>
        <rFont val="宋体"/>
        <charset val="134"/>
      </rPr>
      <t>年安排。</t>
    </r>
  </si>
  <si>
    <t>消防车辆运行</t>
  </si>
  <si>
    <r>
      <rPr>
        <sz val="10"/>
        <rFont val="宋体"/>
        <charset val="134"/>
      </rPr>
      <t>消防车</t>
    </r>
    <r>
      <rPr>
        <sz val="10"/>
        <rFont val="Times New Roman"/>
        <charset val="134"/>
      </rPr>
      <t>7</t>
    </r>
    <r>
      <rPr>
        <sz val="10"/>
        <rFont val="宋体"/>
        <charset val="134"/>
      </rPr>
      <t>万元</t>
    </r>
    <r>
      <rPr>
        <sz val="10"/>
        <rFont val="Times New Roman"/>
        <charset val="134"/>
      </rPr>
      <t>/</t>
    </r>
    <r>
      <rPr>
        <sz val="10"/>
        <rFont val="宋体"/>
        <charset val="134"/>
      </rPr>
      <t>辆</t>
    </r>
    <r>
      <rPr>
        <sz val="10"/>
        <rFont val="Times New Roman"/>
        <charset val="134"/>
      </rPr>
      <t>/</t>
    </r>
    <r>
      <rPr>
        <sz val="10"/>
        <rFont val="宋体"/>
        <charset val="134"/>
      </rPr>
      <t>年（</t>
    </r>
    <r>
      <rPr>
        <sz val="10"/>
        <rFont val="Times New Roman"/>
        <charset val="134"/>
      </rPr>
      <t>11</t>
    </r>
    <r>
      <rPr>
        <sz val="10"/>
        <rFont val="宋体"/>
        <charset val="134"/>
      </rPr>
      <t>台），业务用车</t>
    </r>
    <r>
      <rPr>
        <sz val="10"/>
        <rFont val="Times New Roman"/>
        <charset val="134"/>
      </rPr>
      <t>5</t>
    </r>
    <r>
      <rPr>
        <sz val="10"/>
        <rFont val="宋体"/>
        <charset val="134"/>
      </rPr>
      <t>万元</t>
    </r>
    <r>
      <rPr>
        <sz val="10"/>
        <rFont val="Times New Roman"/>
        <charset val="134"/>
      </rPr>
      <t>/</t>
    </r>
    <r>
      <rPr>
        <sz val="10"/>
        <rFont val="宋体"/>
        <charset val="134"/>
      </rPr>
      <t>辆</t>
    </r>
    <r>
      <rPr>
        <sz val="10"/>
        <rFont val="Times New Roman"/>
        <charset val="134"/>
      </rPr>
      <t>/</t>
    </r>
    <r>
      <rPr>
        <sz val="10"/>
        <rFont val="宋体"/>
        <charset val="134"/>
      </rPr>
      <t>年（</t>
    </r>
    <r>
      <rPr>
        <sz val="10"/>
        <rFont val="Times New Roman"/>
        <charset val="134"/>
      </rPr>
      <t>3</t>
    </r>
    <r>
      <rPr>
        <sz val="10"/>
        <rFont val="宋体"/>
        <charset val="134"/>
      </rPr>
      <t>台）。</t>
    </r>
  </si>
  <si>
    <t>应急救援、消防宣传经费</t>
  </si>
  <si>
    <r>
      <rPr>
        <sz val="10"/>
        <rFont val="宋体"/>
        <charset val="134"/>
      </rPr>
      <t>应急救援、消防宣传经费</t>
    </r>
    <r>
      <rPr>
        <sz val="10"/>
        <rFont val="Times New Roman"/>
        <charset val="134"/>
      </rPr>
      <t>36</t>
    </r>
    <r>
      <rPr>
        <sz val="10"/>
        <rFont val="宋体"/>
        <charset val="134"/>
      </rPr>
      <t>万元。</t>
    </r>
  </si>
  <si>
    <t>芦洪市专职消防队</t>
  </si>
  <si>
    <r>
      <rPr>
        <sz val="10"/>
        <rFont val="宋体"/>
        <charset val="134"/>
      </rPr>
      <t>工资、伙食补贴及日常消耗按实结算人员增加（</t>
    </r>
    <r>
      <rPr>
        <sz val="10"/>
        <rFont val="Times New Roman"/>
        <charset val="134"/>
      </rPr>
      <t>12</t>
    </r>
    <r>
      <rPr>
        <sz val="10"/>
        <rFont val="宋体"/>
        <charset val="134"/>
      </rPr>
      <t>人）、消防车</t>
    </r>
    <r>
      <rPr>
        <sz val="10"/>
        <rFont val="Times New Roman"/>
        <charset val="134"/>
      </rPr>
      <t>1</t>
    </r>
    <r>
      <rPr>
        <sz val="10"/>
        <rFont val="宋体"/>
        <charset val="134"/>
      </rPr>
      <t>台。</t>
    </r>
  </si>
  <si>
    <t>紫溪森林灭火专职消防队</t>
  </si>
  <si>
    <r>
      <rPr>
        <sz val="10"/>
        <rFont val="宋体"/>
        <charset val="134"/>
      </rPr>
      <t>工资、伙食补贴及日常消耗按实结算人员增加（</t>
    </r>
    <r>
      <rPr>
        <sz val="10"/>
        <rFont val="Times New Roman"/>
        <charset val="134"/>
      </rPr>
      <t>14</t>
    </r>
    <r>
      <rPr>
        <sz val="10"/>
        <rFont val="宋体"/>
        <charset val="134"/>
      </rPr>
      <t>人）、消防车</t>
    </r>
    <r>
      <rPr>
        <sz val="10"/>
        <rFont val="Times New Roman"/>
        <charset val="134"/>
      </rPr>
      <t>1</t>
    </r>
    <r>
      <rPr>
        <sz val="10"/>
        <rFont val="宋体"/>
        <charset val="134"/>
      </rPr>
      <t>台。</t>
    </r>
  </si>
  <si>
    <t>南桥气象专职消防队</t>
  </si>
  <si>
    <r>
      <rPr>
        <sz val="10"/>
        <rFont val="宋体"/>
        <charset val="134"/>
      </rPr>
      <t>工资、伙食补贴及日常消耗按实结算人员增加（</t>
    </r>
    <r>
      <rPr>
        <sz val="10"/>
        <rFont val="Times New Roman"/>
        <charset val="134"/>
      </rPr>
      <t>10</t>
    </r>
    <r>
      <rPr>
        <sz val="10"/>
        <rFont val="宋体"/>
        <charset val="134"/>
      </rPr>
      <t>人）、消防车</t>
    </r>
    <r>
      <rPr>
        <sz val="10"/>
        <rFont val="Times New Roman"/>
        <charset val="134"/>
      </rPr>
      <t>1</t>
    </r>
    <r>
      <rPr>
        <sz val="10"/>
        <rFont val="宋体"/>
        <charset val="134"/>
      </rPr>
      <t>台。</t>
    </r>
  </si>
  <si>
    <t>石期市专职消防队</t>
  </si>
  <si>
    <t>十八、预备费</t>
  </si>
  <si>
    <r>
      <rPr>
        <sz val="10"/>
        <rFont val="宋体"/>
        <charset val="134"/>
      </rPr>
      <t>需保持一般公共预算总支出的</t>
    </r>
    <r>
      <rPr>
        <sz val="10"/>
        <rFont val="Times New Roman"/>
        <charset val="134"/>
      </rPr>
      <t>1-3%</t>
    </r>
    <r>
      <rPr>
        <sz val="10"/>
        <rFont val="宋体"/>
        <charset val="134"/>
      </rPr>
      <t>之间，报县政府审批使用</t>
    </r>
  </si>
  <si>
    <t>十九、其他支出</t>
  </si>
  <si>
    <r>
      <rPr>
        <sz val="10"/>
        <rFont val="Times New Roman"/>
        <charset val="134"/>
      </rPr>
      <t>1</t>
    </r>
    <r>
      <rPr>
        <sz val="10"/>
        <rFont val="黑体"/>
        <charset val="134"/>
      </rPr>
      <t>、年初预留增人增资</t>
    </r>
  </si>
  <si>
    <r>
      <rPr>
        <sz val="10"/>
        <rFont val="宋体"/>
        <charset val="134"/>
      </rPr>
      <t>人员经费按基本工资预留</t>
    </r>
    <r>
      <rPr>
        <sz val="10"/>
        <rFont val="Times New Roman"/>
        <charset val="134"/>
      </rPr>
      <t>5%</t>
    </r>
  </si>
  <si>
    <r>
      <rPr>
        <sz val="10"/>
        <rFont val="Times New Roman"/>
        <charset val="134"/>
      </rPr>
      <t>2</t>
    </r>
    <r>
      <rPr>
        <sz val="10"/>
        <rFont val="黑体"/>
        <charset val="134"/>
      </rPr>
      <t>、兵役征集经费（人武部）</t>
    </r>
  </si>
  <si>
    <r>
      <rPr>
        <sz val="10"/>
        <rFont val="Times New Roman"/>
        <charset val="134"/>
      </rPr>
      <t>1</t>
    </r>
    <r>
      <rPr>
        <sz val="10"/>
        <rFont val="宋体"/>
        <charset val="134"/>
      </rPr>
      <t>）国防动员经费</t>
    </r>
  </si>
  <si>
    <r>
      <rPr>
        <sz val="10"/>
        <rFont val="Times New Roman"/>
        <charset val="134"/>
      </rPr>
      <t>2</t>
    </r>
    <r>
      <rPr>
        <sz val="10"/>
        <rFont val="宋体"/>
        <charset val="134"/>
      </rPr>
      <t>）兵役工作经费</t>
    </r>
  </si>
  <si>
    <r>
      <rPr>
        <sz val="10"/>
        <rFont val="Times New Roman"/>
        <charset val="134"/>
      </rPr>
      <t>3</t>
    </r>
    <r>
      <rPr>
        <sz val="10"/>
        <rFont val="宋体"/>
        <charset val="134"/>
      </rPr>
      <t>）民兵训练基地管理费</t>
    </r>
  </si>
  <si>
    <r>
      <rPr>
        <sz val="10"/>
        <rFont val="Times New Roman"/>
        <charset val="134"/>
      </rPr>
      <t>4</t>
    </r>
    <r>
      <rPr>
        <sz val="10"/>
        <rFont val="宋体"/>
        <charset val="134"/>
      </rPr>
      <t>）国防教育经费</t>
    </r>
  </si>
  <si>
    <r>
      <rPr>
        <sz val="10"/>
        <rFont val="Times New Roman"/>
        <charset val="134"/>
      </rPr>
      <t>5</t>
    </r>
    <r>
      <rPr>
        <sz val="10"/>
        <rFont val="宋体"/>
        <charset val="134"/>
      </rPr>
      <t>）民兵训练演练经费</t>
    </r>
  </si>
  <si>
    <r>
      <rPr>
        <sz val="10"/>
        <rFont val="Times New Roman"/>
        <charset val="134"/>
      </rPr>
      <t>6</t>
    </r>
    <r>
      <rPr>
        <sz val="10"/>
        <rFont val="宋体"/>
        <charset val="134"/>
      </rPr>
      <t>）民兵组织建设经费</t>
    </r>
  </si>
  <si>
    <r>
      <rPr>
        <sz val="10"/>
        <rFont val="Times New Roman"/>
        <charset val="134"/>
      </rPr>
      <t>7</t>
    </r>
    <r>
      <rPr>
        <sz val="10"/>
        <rFont val="宋体"/>
        <charset val="134"/>
      </rPr>
      <t>）民兵政治工作经费</t>
    </r>
  </si>
  <si>
    <r>
      <rPr>
        <sz val="10"/>
        <rFont val="Times New Roman"/>
        <charset val="134"/>
      </rPr>
      <t>8</t>
    </r>
    <r>
      <rPr>
        <sz val="10"/>
        <rFont val="宋体"/>
        <charset val="134"/>
      </rPr>
      <t>）涉军维权经费</t>
    </r>
  </si>
  <si>
    <r>
      <rPr>
        <sz val="10"/>
        <rFont val="Times New Roman"/>
        <charset val="134"/>
      </rPr>
      <t>9</t>
    </r>
    <r>
      <rPr>
        <sz val="10"/>
        <rFont val="宋体"/>
        <charset val="134"/>
      </rPr>
      <t>）应急分队建设经费</t>
    </r>
  </si>
  <si>
    <r>
      <rPr>
        <sz val="10"/>
        <rFont val="Times New Roman"/>
        <charset val="134"/>
      </rPr>
      <t>3</t>
    </r>
    <r>
      <rPr>
        <sz val="10"/>
        <rFont val="黑体"/>
        <charset val="134"/>
      </rPr>
      <t>、</t>
    </r>
    <r>
      <rPr>
        <sz val="10"/>
        <rFont val="Times New Roman"/>
        <charset val="134"/>
      </rPr>
      <t>16</t>
    </r>
    <r>
      <rPr>
        <sz val="10"/>
        <rFont val="黑体"/>
        <charset val="134"/>
      </rPr>
      <t>个乡镇及</t>
    </r>
    <r>
      <rPr>
        <sz val="10"/>
        <rFont val="Times New Roman"/>
        <charset val="134"/>
      </rPr>
      <t>9</t>
    </r>
    <r>
      <rPr>
        <sz val="10"/>
        <rFont val="黑体"/>
        <charset val="134"/>
      </rPr>
      <t>个行业武装部经费</t>
    </r>
  </si>
  <si>
    <r>
      <rPr>
        <sz val="10"/>
        <rFont val="Times New Roman"/>
        <charset val="134"/>
      </rPr>
      <t>15</t>
    </r>
    <r>
      <rPr>
        <sz val="10"/>
        <rFont val="宋体"/>
        <charset val="134"/>
      </rPr>
      <t>个乡镇加舜管局、教育局、交通局、卫健局、发改局、科工局、经开区、一中、耀祥中学、天成实验学校每年各</t>
    </r>
    <r>
      <rPr>
        <sz val="10"/>
        <rFont val="Times New Roman"/>
        <charset val="134"/>
      </rPr>
      <t>1</t>
    </r>
    <r>
      <rPr>
        <sz val="10"/>
        <rFont val="宋体"/>
        <charset val="134"/>
      </rPr>
      <t>万元</t>
    </r>
  </si>
  <si>
    <r>
      <rPr>
        <sz val="10"/>
        <rFont val="Times New Roman"/>
        <charset val="134"/>
      </rPr>
      <t>4</t>
    </r>
    <r>
      <rPr>
        <sz val="10"/>
        <rFont val="黑体"/>
        <charset val="134"/>
      </rPr>
      <t>、国库存款利息支出</t>
    </r>
  </si>
  <si>
    <t>二十、债务还本支出</t>
  </si>
  <si>
    <r>
      <rPr>
        <sz val="10"/>
        <rFont val="Times New Roman"/>
        <charset val="134"/>
      </rPr>
      <t>1</t>
    </r>
    <r>
      <rPr>
        <sz val="10"/>
        <rFont val="黑体"/>
        <charset val="134"/>
      </rPr>
      <t>、再融资地方政府一般债券还本支出</t>
    </r>
  </si>
  <si>
    <r>
      <rPr>
        <sz val="10"/>
        <rFont val="Times New Roman"/>
        <charset val="134"/>
      </rPr>
      <t>2024</t>
    </r>
    <r>
      <rPr>
        <sz val="10"/>
        <rFont val="宋体"/>
        <charset val="134"/>
      </rPr>
      <t>年到期一般债</t>
    </r>
    <r>
      <rPr>
        <sz val="10"/>
        <rFont val="Times New Roman"/>
        <charset val="134"/>
      </rPr>
      <t>3.832</t>
    </r>
    <r>
      <rPr>
        <sz val="10"/>
        <rFont val="宋体"/>
        <charset val="134"/>
      </rPr>
      <t>亿元，安排预算资金偿还到期债券本金不低于</t>
    </r>
    <r>
      <rPr>
        <sz val="10"/>
        <rFont val="Times New Roman"/>
        <charset val="134"/>
      </rPr>
      <t>10%=3832</t>
    </r>
    <r>
      <rPr>
        <sz val="10"/>
        <rFont val="宋体"/>
        <charset val="134"/>
      </rPr>
      <t>万元，预留手续费用</t>
    </r>
    <r>
      <rPr>
        <sz val="10"/>
        <rFont val="Times New Roman"/>
        <charset val="134"/>
      </rPr>
      <t>10</t>
    </r>
    <r>
      <rPr>
        <sz val="10"/>
        <rFont val="宋体"/>
        <charset val="134"/>
      </rPr>
      <t>万元。</t>
    </r>
  </si>
  <si>
    <r>
      <rPr>
        <sz val="10"/>
        <rFont val="Times New Roman"/>
        <charset val="134"/>
      </rPr>
      <t>2</t>
    </r>
    <r>
      <rPr>
        <sz val="10"/>
        <rFont val="黑体"/>
        <charset val="134"/>
      </rPr>
      <t>、地方政府向外国政府借款还本支出</t>
    </r>
  </si>
  <si>
    <r>
      <rPr>
        <sz val="10"/>
        <rFont val="宋体"/>
        <charset val="134"/>
      </rPr>
      <t>外贷总额</t>
    </r>
    <r>
      <rPr>
        <sz val="10"/>
        <rFont val="Times New Roman"/>
        <charset val="134"/>
      </rPr>
      <t>590</t>
    </r>
    <r>
      <rPr>
        <sz val="10"/>
        <rFont val="宋体"/>
        <charset val="134"/>
      </rPr>
      <t>万美元，</t>
    </r>
    <r>
      <rPr>
        <sz val="10"/>
        <rFont val="Times New Roman"/>
        <charset val="134"/>
      </rPr>
      <t>2024</t>
    </r>
    <r>
      <rPr>
        <sz val="10"/>
        <rFont val="宋体"/>
        <charset val="134"/>
      </rPr>
      <t>年开始还本，分</t>
    </r>
    <r>
      <rPr>
        <sz val="10"/>
        <rFont val="Times New Roman"/>
        <charset val="134"/>
      </rPr>
      <t>20</t>
    </r>
    <r>
      <rPr>
        <sz val="10"/>
        <rFont val="宋体"/>
        <charset val="134"/>
      </rPr>
      <t>年还清，预计每年</t>
    </r>
    <r>
      <rPr>
        <sz val="10"/>
        <rFont val="Times New Roman"/>
        <charset val="134"/>
      </rPr>
      <t>29.5</t>
    </r>
    <r>
      <rPr>
        <sz val="10"/>
        <rFont val="宋体"/>
        <charset val="134"/>
      </rPr>
      <t>万美元，据实核付。</t>
    </r>
  </si>
  <si>
    <t>二十一、债务付息支出</t>
  </si>
  <si>
    <r>
      <rPr>
        <sz val="10"/>
        <rFont val="Times New Roman"/>
        <charset val="134"/>
      </rPr>
      <t>1</t>
    </r>
    <r>
      <rPr>
        <sz val="10"/>
        <rFont val="黑体"/>
        <charset val="134"/>
      </rPr>
      <t>、地方政府一般债券付息支出</t>
    </r>
  </si>
  <si>
    <r>
      <rPr>
        <sz val="10"/>
        <rFont val="宋体"/>
        <charset val="134"/>
      </rPr>
      <t>政府性债券总额</t>
    </r>
    <r>
      <rPr>
        <sz val="10"/>
        <rFont val="Times New Roman"/>
        <charset val="134"/>
      </rPr>
      <t>57.9327</t>
    </r>
    <r>
      <rPr>
        <sz val="10"/>
        <rFont val="宋体"/>
        <charset val="134"/>
      </rPr>
      <t>亿元，</t>
    </r>
    <r>
      <rPr>
        <sz val="10"/>
        <rFont val="Times New Roman"/>
        <charset val="134"/>
      </rPr>
      <t>2024</t>
    </r>
    <r>
      <rPr>
        <sz val="10"/>
        <rFont val="宋体"/>
        <charset val="134"/>
      </rPr>
      <t>年付息预计</t>
    </r>
    <r>
      <rPr>
        <sz val="10"/>
        <rFont val="Times New Roman"/>
        <charset val="134"/>
      </rPr>
      <t>1.8283</t>
    </r>
    <r>
      <rPr>
        <sz val="10"/>
        <rFont val="宋体"/>
        <charset val="134"/>
      </rPr>
      <t>亿元</t>
    </r>
    <r>
      <rPr>
        <sz val="10"/>
        <rFont val="Times New Roman"/>
        <charset val="134"/>
      </rPr>
      <t>(</t>
    </r>
    <r>
      <rPr>
        <sz val="10"/>
        <rFont val="宋体"/>
        <charset val="134"/>
      </rPr>
      <t>一般债券</t>
    </r>
    <r>
      <rPr>
        <sz val="10"/>
        <rFont val="Times New Roman"/>
        <charset val="134"/>
      </rPr>
      <t>0.6314</t>
    </r>
    <r>
      <rPr>
        <sz val="10"/>
        <rFont val="宋体"/>
        <charset val="134"/>
      </rPr>
      <t>亿元、专项债券</t>
    </r>
    <r>
      <rPr>
        <sz val="10"/>
        <rFont val="Times New Roman"/>
        <charset val="134"/>
      </rPr>
      <t>1.1969</t>
    </r>
    <r>
      <rPr>
        <sz val="10"/>
        <rFont val="宋体"/>
        <charset val="134"/>
      </rPr>
      <t>亿元列政府性基金支出）</t>
    </r>
  </si>
  <si>
    <r>
      <rPr>
        <sz val="10"/>
        <rFont val="Times New Roman"/>
        <charset val="134"/>
      </rPr>
      <t>2</t>
    </r>
    <r>
      <rPr>
        <sz val="10"/>
        <rFont val="黑体"/>
        <charset val="134"/>
      </rPr>
      <t>、地方政府向外国政府借款付息支出</t>
    </r>
  </si>
  <si>
    <r>
      <rPr>
        <sz val="10"/>
        <rFont val="宋体"/>
        <charset val="134"/>
      </rPr>
      <t>外贷付息支出法开署</t>
    </r>
    <r>
      <rPr>
        <sz val="10"/>
        <rFont val="Times New Roman"/>
        <charset val="134"/>
      </rPr>
      <t>150</t>
    </r>
    <r>
      <rPr>
        <sz val="10"/>
        <rFont val="宋体"/>
        <charset val="134"/>
      </rPr>
      <t>万，湘江流域亚行</t>
    </r>
    <r>
      <rPr>
        <sz val="10"/>
        <rFont val="Times New Roman"/>
        <charset val="134"/>
      </rPr>
      <t>150</t>
    </r>
    <r>
      <rPr>
        <sz val="10"/>
        <rFont val="宋体"/>
        <charset val="134"/>
      </rPr>
      <t>万元。预留利息增长</t>
    </r>
    <r>
      <rPr>
        <sz val="10"/>
        <rFont val="Times New Roman"/>
        <charset val="134"/>
      </rPr>
      <t>2</t>
    </r>
    <r>
      <rPr>
        <sz val="10"/>
        <rFont val="宋体"/>
        <charset val="134"/>
      </rPr>
      <t>万元</t>
    </r>
  </si>
  <si>
    <t>表1-6</t>
  </si>
  <si>
    <r>
      <rPr>
        <sz val="18"/>
        <rFont val="Times New Roman"/>
        <charset val="134"/>
      </rPr>
      <t>2024</t>
    </r>
    <r>
      <rPr>
        <sz val="18"/>
        <rFont val="方正小标宋简体"/>
        <charset val="134"/>
      </rPr>
      <t>年一般公共预算支出</t>
    </r>
    <r>
      <rPr>
        <sz val="18"/>
        <rFont val="Times New Roman"/>
        <charset val="134"/>
      </rPr>
      <t>“</t>
    </r>
    <r>
      <rPr>
        <sz val="18"/>
        <rFont val="方正小标宋简体"/>
        <charset val="134"/>
      </rPr>
      <t>三公</t>
    </r>
    <r>
      <rPr>
        <sz val="18"/>
        <rFont val="Times New Roman"/>
        <charset val="134"/>
      </rPr>
      <t>”</t>
    </r>
    <r>
      <rPr>
        <sz val="18"/>
        <rFont val="方正小标宋简体"/>
        <charset val="134"/>
      </rPr>
      <t>经费预算表</t>
    </r>
  </si>
  <si>
    <r>
      <rPr>
        <sz val="11"/>
        <color indexed="8"/>
        <rFont val="黑体"/>
        <charset val="134"/>
      </rPr>
      <t>项目名称</t>
    </r>
  </si>
  <si>
    <r>
      <rPr>
        <sz val="11"/>
        <color indexed="8"/>
        <rFont val="黑体"/>
        <charset val="134"/>
      </rPr>
      <t>上年预算数</t>
    </r>
  </si>
  <si>
    <r>
      <rPr>
        <sz val="11"/>
        <rFont val="黑体"/>
        <charset val="134"/>
      </rPr>
      <t>金额</t>
    </r>
  </si>
  <si>
    <r>
      <rPr>
        <sz val="11"/>
        <rFont val="黑体"/>
        <charset val="134"/>
      </rPr>
      <t>为上年预算数的</t>
    </r>
    <r>
      <rPr>
        <sz val="11"/>
        <rFont val="Times New Roman"/>
        <charset val="134"/>
      </rPr>
      <t>%</t>
    </r>
  </si>
  <si>
    <t>因公出国（境）费</t>
  </si>
  <si>
    <t>公务用车购置及运行费</t>
  </si>
  <si>
    <t>公务用车购置费</t>
  </si>
  <si>
    <t>公务用车运行费</t>
  </si>
  <si>
    <t>公务接待费</t>
  </si>
  <si>
    <t>附表六：2024年东安县上级专项支出列入年初预算情况表</t>
  </si>
  <si>
    <t xml:space="preserve">            单位：万元</t>
  </si>
  <si>
    <t>转移支付科目名称</t>
  </si>
  <si>
    <t>专项转移支付支出</t>
  </si>
  <si>
    <t>共同财政事权转移支付等</t>
  </si>
  <si>
    <t>合   计</t>
  </si>
  <si>
    <t>与上年比</t>
  </si>
  <si>
    <t>1、一般公共服务支出</t>
  </si>
  <si>
    <t>2、公共安全支出</t>
  </si>
  <si>
    <t>3、教育支出</t>
  </si>
  <si>
    <t>4、科学技术支出</t>
  </si>
  <si>
    <t>5、文化旅游体育与传媒支出</t>
  </si>
  <si>
    <t>6、社会保障和就业支出</t>
  </si>
  <si>
    <t>7、卫生健康支出</t>
  </si>
  <si>
    <t>8、节能环保支出</t>
  </si>
  <si>
    <t>9、城乡社区支出</t>
  </si>
  <si>
    <t>10、农林水支出</t>
  </si>
  <si>
    <t>11、交通运输支出</t>
  </si>
  <si>
    <t>12、资源勘探工业信息等支出</t>
  </si>
  <si>
    <t>13、商业服务业等支出</t>
  </si>
  <si>
    <t>14、自然资源海洋气象等支出</t>
  </si>
  <si>
    <t>15、金融监管等事务支出</t>
  </si>
  <si>
    <t>16、住房保障支出</t>
  </si>
  <si>
    <t>17、粮油物资储备支出</t>
  </si>
  <si>
    <t>18、灾害防治及应急管理支出</t>
  </si>
  <si>
    <t>19、其他支出</t>
  </si>
  <si>
    <t>一般预算支出合计</t>
  </si>
  <si>
    <t>表二：2024年东安县政府性基金预算收支总表</t>
  </si>
  <si>
    <t>收                          入</t>
  </si>
  <si>
    <t>支                          出</t>
  </si>
  <si>
    <t>预算科目</t>
  </si>
  <si>
    <t>2023年调整预算数</t>
  </si>
  <si>
    <t>比上年增减额</t>
  </si>
  <si>
    <t>一、国家电影事业发展专项资金收入</t>
  </si>
  <si>
    <t>一、文化旅游体育与传媒支出</t>
  </si>
  <si>
    <t>二、旅游发展基金收入</t>
  </si>
  <si>
    <t xml:space="preserve">    国家电影事业发展专项资金支出</t>
  </si>
  <si>
    <t>三、国有土地使用权出让收入</t>
  </si>
  <si>
    <t xml:space="preserve">    旅游发展基金支出</t>
  </si>
  <si>
    <t>四、大中型水库移民后期扶持基金收入</t>
  </si>
  <si>
    <t>二、社会保障和就业（上级科目调整取消）</t>
  </si>
  <si>
    <t>五、彩票公益金收入</t>
  </si>
  <si>
    <t xml:space="preserve">  大中型水库移民后期扶持基金支出</t>
  </si>
  <si>
    <t>六、基础设施配套费收入</t>
  </si>
  <si>
    <t xml:space="preserve">    移民补助</t>
  </si>
  <si>
    <t>七、小型水库移民扶助基金收入</t>
  </si>
  <si>
    <t xml:space="preserve">    基础设施建设和经济发展</t>
  </si>
  <si>
    <t>八、污水处理费收入</t>
  </si>
  <si>
    <t xml:space="preserve">    其他大中型水库移民后期扶持基金支出</t>
  </si>
  <si>
    <t>九、大中型水库库区基金收入</t>
  </si>
  <si>
    <t>三、农林水支出</t>
  </si>
  <si>
    <t>十、彩票发行机构和销售机构的业务费用</t>
  </si>
  <si>
    <t>十一、其他政府性基金收入</t>
  </si>
  <si>
    <t xml:space="preserve">    三峡后续工作</t>
  </si>
  <si>
    <t>四、城乡社区事务</t>
  </si>
  <si>
    <t xml:space="preserve">  国有土地使用权出让收入安排的支出</t>
  </si>
  <si>
    <t xml:space="preserve">  其中：工业和信息产业发展基金</t>
  </si>
  <si>
    <t xml:space="preserve">        园区发展资金</t>
  </si>
  <si>
    <t xml:space="preserve">        开放型经济发展专项资金</t>
  </si>
  <si>
    <t xml:space="preserve">        消化以前年度暂付款支出</t>
  </si>
  <si>
    <t xml:space="preserve">        重点民生建设项目支出</t>
  </si>
  <si>
    <t xml:space="preserve">        归还政府隐性债务支出</t>
  </si>
  <si>
    <t xml:space="preserve">        征地拆迁报批等费用支出</t>
  </si>
  <si>
    <t xml:space="preserve">        职业中专改善教学环境</t>
  </si>
  <si>
    <t xml:space="preserve">        为民办实事29个老旧小区改造支出</t>
  </si>
  <si>
    <t xml:space="preserve">  城市基础设施配套费安排的支出</t>
  </si>
  <si>
    <t xml:space="preserve">    其他城市基础设施配套费安排的支出</t>
  </si>
  <si>
    <t xml:space="preserve">   污水处理费及对应专项债务收入安排的支出</t>
  </si>
  <si>
    <t xml:space="preserve">    其他污水处理费安排支出</t>
  </si>
  <si>
    <t>五、其他支出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</si>
  <si>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</si>
  <si>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</si>
  <si>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</si>
  <si>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</si>
  <si>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</si>
  <si>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</si>
  <si>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</si>
  <si>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</si>
  <si>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</si>
  <si>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其他政府性基金支出</t>
  </si>
  <si>
    <t xml:space="preserve">    其他政府性基金及对应专项债务收入安排的支出</t>
  </si>
  <si>
    <t xml:space="preserve">    其他政府性基金支出</t>
  </si>
  <si>
    <t>六、债务付息支出</t>
  </si>
  <si>
    <t xml:space="preserve">    土地储备专项债券付息支出</t>
  </si>
  <si>
    <t xml:space="preserve">    棚户区改造专项债券付息支出</t>
  </si>
  <si>
    <t xml:space="preserve">    国有土地使用权出让金债务付息支出</t>
  </si>
  <si>
    <t xml:space="preserve">     其他地方自行试点项目收益专项债券付息支出</t>
  </si>
  <si>
    <t xml:space="preserve">    其他政府性基金债务付息支出</t>
  </si>
  <si>
    <t>本 年 收 入 合 计</t>
  </si>
  <si>
    <t>本 年 支 出 合 计</t>
  </si>
  <si>
    <t>上级补助收入</t>
  </si>
  <si>
    <t>上解上级支出</t>
  </si>
  <si>
    <t>债务转贷收入</t>
  </si>
  <si>
    <t xml:space="preserve">  其他地方自行试点项目收益专项债券收入</t>
  </si>
  <si>
    <t xml:space="preserve">    再融资专项债还本支出（不低于10%）</t>
  </si>
  <si>
    <t xml:space="preserve">  抗疫特别国债转移支付收入</t>
  </si>
  <si>
    <t>上年结余</t>
  </si>
  <si>
    <t>调入资金</t>
  </si>
  <si>
    <t xml:space="preserve">  其中:本级</t>
  </si>
  <si>
    <t>收 入 总 计</t>
  </si>
  <si>
    <t>支 出 总 计</t>
  </si>
  <si>
    <t>表三：2024年东安县政府性国有资本经营预算收支总表</t>
  </si>
  <si>
    <r>
      <rPr>
        <b/>
        <sz val="14"/>
        <rFont val="宋体"/>
        <charset val="134"/>
      </rPr>
      <t>收</t>
    </r>
    <r>
      <rPr>
        <b/>
        <sz val="14"/>
        <rFont val="Times New Roman"/>
        <charset val="134"/>
      </rPr>
      <t xml:space="preserve">                          </t>
    </r>
    <r>
      <rPr>
        <b/>
        <sz val="14"/>
        <rFont val="宋体"/>
        <charset val="134"/>
      </rPr>
      <t>入</t>
    </r>
  </si>
  <si>
    <t>支       出</t>
  </si>
  <si>
    <r>
      <rPr>
        <b/>
        <sz val="12"/>
        <rFont val="宋体"/>
        <charset val="134"/>
      </rPr>
      <t>项</t>
    </r>
    <r>
      <rPr>
        <b/>
        <sz val="12"/>
        <rFont val="Times New Roman"/>
        <charset val="134"/>
      </rPr>
      <t xml:space="preserve">          </t>
    </r>
    <r>
      <rPr>
        <b/>
        <sz val="12"/>
        <rFont val="宋体"/>
        <charset val="134"/>
      </rPr>
      <t>目</t>
    </r>
  </si>
  <si>
    <t>一、国有资本经营收入</t>
  </si>
  <si>
    <t>一、社会保障和就业支出</t>
  </si>
  <si>
    <t xml:space="preserve">    1、利润收入</t>
  </si>
  <si>
    <t>二、国有资本经营预算支出</t>
  </si>
  <si>
    <t xml:space="preserve">    2、股利股息收入</t>
  </si>
  <si>
    <t xml:space="preserve">    1、解决历史遗留问题及改革成本支出</t>
  </si>
  <si>
    <t xml:space="preserve">    3、产权转让收入</t>
  </si>
  <si>
    <t xml:space="preserve">    2、国有企业资本金注入</t>
  </si>
  <si>
    <t xml:space="preserve">    4、清算收入</t>
  </si>
  <si>
    <t xml:space="preserve">    3、国有企业政策性补贴</t>
  </si>
  <si>
    <t xml:space="preserve">    5、其他国有资本经营预算收入</t>
  </si>
  <si>
    <t xml:space="preserve">    4、金融国有资本经营预算支出</t>
  </si>
  <si>
    <t xml:space="preserve">    5、其他国有资本经营预算支出</t>
  </si>
  <si>
    <t>国有资本经营预算收入小计</t>
  </si>
  <si>
    <t>国有资本经营预算支出小计</t>
  </si>
  <si>
    <t xml:space="preserve">    转移性收入</t>
  </si>
  <si>
    <t xml:space="preserve">    转移性支出</t>
  </si>
  <si>
    <t xml:space="preserve">      国有资本经营预算转移支付收入</t>
  </si>
  <si>
    <t xml:space="preserve">     国有资本经营预算转移支付</t>
  </si>
  <si>
    <t xml:space="preserve">      上年结余收入</t>
  </si>
  <si>
    <t xml:space="preserve">     调出资金</t>
  </si>
  <si>
    <t xml:space="preserve">      调入资金</t>
  </si>
  <si>
    <t xml:space="preserve">    年终结余</t>
  </si>
  <si>
    <t>收入总计</t>
  </si>
  <si>
    <t>支出总计</t>
  </si>
  <si>
    <t>表四：2024年社会保险基金收支预算总表</t>
  </si>
  <si>
    <t>单位：元</t>
  </si>
  <si>
    <t>项        目</t>
  </si>
  <si>
    <t>城乡居民基本
养老保险基金</t>
  </si>
  <si>
    <t>机关事业单位基
本养老保险基金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</si>
  <si>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</si>
  <si>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</si>
  <si>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</si>
  <si>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</si>
  <si>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</si>
  <si>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</si>
  <si>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</si>
  <si>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</si>
  <si>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</si>
  <si>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</si>
  <si>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</si>
  <si>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</si>
  <si>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</si>
  <si>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</si>
  <si>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</si>
  <si>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</si>
  <si>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</si>
  <si>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五、上年结余</t>
  </si>
  <si>
    <t>表4-1：2024年机关事业单位基本养老保险基金收支预算表</t>
  </si>
  <si>
    <t>2023年执行数</t>
  </si>
  <si>
    <t>一、基本养老保险费收入</t>
  </si>
  <si>
    <t>一、基本养老金支出</t>
  </si>
  <si>
    <t xml:space="preserve">    其中：当期征缴收入</t>
  </si>
  <si>
    <t>二、转移支出</t>
  </si>
  <si>
    <t>二、财政补贴收入</t>
  </si>
  <si>
    <t>三、其他支出</t>
  </si>
  <si>
    <t xml:space="preserve">    其中：地方财政补贴</t>
  </si>
  <si>
    <t>×</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</si>
  <si>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</si>
  <si>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</si>
  <si>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</si>
  <si>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</si>
  <si>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</si>
  <si>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</si>
  <si>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</si>
  <si>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</si>
  <si>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</si>
  <si>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</si>
  <si>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</si>
  <si>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</si>
  <si>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</si>
  <si>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</si>
  <si>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</si>
  <si>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表4-2：2024年城乡居民基本养老保险基金收支预算表</t>
  </si>
  <si>
    <t>一、个人缴费收入</t>
  </si>
  <si>
    <t>一、基础养老金支出</t>
  </si>
  <si>
    <t xml:space="preserve">    其中：财政为困难人员代缴收入</t>
  </si>
  <si>
    <t>二、个人账户养老金支出</t>
  </si>
  <si>
    <t>三、丧葬补助金支出</t>
  </si>
  <si>
    <t xml:space="preserve">    其中：财政对基础养老金的补贴</t>
  </si>
  <si>
    <t>四、转移支出</t>
  </si>
  <si>
    <t xml:space="preserve">          财政对个人缴费的补贴</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</si>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</sst>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0_ "/>
    <numFmt numFmtId="179" formatCode="0_);[Red]\(0\)"/>
    <numFmt numFmtId="180" formatCode="0_ ;[Red]\-0\ ;"/>
    <numFmt numFmtId="181" formatCode="0.0%_ ;[Red]\-0.0%\ ;\ "/>
    <numFmt numFmtId="182" formatCode="0.00_ "/>
    <numFmt numFmtId="183" formatCode="0_ "/>
    <numFmt numFmtId="184" formatCode="0.0_ "/>
  </numFmts>
  <fonts count="92">
    <font>
      <sz val="11"/>
      <color theme="1"/>
      <name val="等线"/>
      <charset val="134"/>
      <scheme val="minor"/>
    </font>
    <font>
      <sz val="10"/>
      <name val="宋体"/>
      <charset val="134"/>
    </font>
    <font>
      <sz val="20"/>
      <color indexed="8"/>
      <name val="方正小标宋简体"/>
      <charset val="134"/>
    </font>
    <font>
      <b/>
      <sz val="12"/>
      <color indexed="8"/>
      <name val="宋体"/>
      <charset val="134"/>
    </font>
    <font>
      <sz val="12"/>
      <color indexed="8"/>
      <name val="宋体"/>
      <charset val="134"/>
    </font>
    <font>
      <sz val="10"/>
      <color indexed="8"/>
      <name val="宋体"/>
      <charset val="134"/>
    </font>
    <font>
      <sz val="12"/>
      <name val="宋体"/>
      <charset val="134"/>
    </font>
    <font>
      <sz val="20"/>
      <name val="方正小标宋简体"/>
      <charset val="134"/>
    </font>
    <font>
      <b/>
      <sz val="12"/>
      <name val="Times New Roman"/>
      <charset val="134"/>
    </font>
    <font>
      <sz val="12"/>
      <name val="楷体"/>
      <charset val="134"/>
    </font>
    <font>
      <b/>
      <sz val="14"/>
      <name val="宋体"/>
      <charset val="134"/>
    </font>
    <font>
      <b/>
      <sz val="12"/>
      <name val="宋体"/>
      <charset val="134"/>
    </font>
    <font>
      <sz val="12"/>
      <name val="黑体"/>
      <charset val="134"/>
    </font>
    <font>
      <sz val="11"/>
      <name val="宋体"/>
      <charset val="134"/>
    </font>
    <font>
      <sz val="11"/>
      <name val="Times New Roman"/>
      <charset val="134"/>
    </font>
    <font>
      <sz val="12"/>
      <name val="Times New Roman"/>
      <charset val="134"/>
    </font>
    <font>
      <sz val="12"/>
      <name val="仿宋_GB2312"/>
      <charset val="134"/>
    </font>
    <font>
      <sz val="12"/>
      <color theme="1"/>
      <name val="等线"/>
      <charset val="134"/>
      <scheme val="minor"/>
    </font>
    <font>
      <sz val="12"/>
      <name val="等线 Light"/>
      <charset val="134"/>
      <scheme val="major"/>
    </font>
    <font>
      <b/>
      <sz val="11"/>
      <name val="黑体"/>
      <charset val="134"/>
    </font>
    <font>
      <sz val="11"/>
      <name val="黑体"/>
      <charset val="134"/>
    </font>
    <font>
      <b/>
      <sz val="11"/>
      <name val="宋体"/>
      <charset val="134"/>
    </font>
    <font>
      <sz val="12"/>
      <name val="楷体_GB2312"/>
      <charset val="134"/>
    </font>
    <font>
      <sz val="14"/>
      <name val="楷体_GB2312"/>
      <charset val="134"/>
    </font>
    <font>
      <sz val="10"/>
      <name val="黑体"/>
      <charset val="134"/>
    </font>
    <font>
      <sz val="14"/>
      <name val="仿宋_GB2312"/>
      <charset val="134"/>
    </font>
    <font>
      <sz val="18"/>
      <name val="Times New Roman"/>
      <charset val="134"/>
    </font>
    <font>
      <sz val="11"/>
      <name val="仿宋_GB2312"/>
      <charset val="134"/>
    </font>
    <font>
      <sz val="11"/>
      <color indexed="8"/>
      <name val="Times New Roman"/>
      <charset val="134"/>
    </font>
    <font>
      <sz val="11"/>
      <color indexed="8"/>
      <name val="仿宋_GB2312"/>
      <charset val="134"/>
    </font>
    <font>
      <sz val="10"/>
      <name val="等线"/>
      <charset val="134"/>
      <scheme val="minor"/>
    </font>
    <font>
      <b/>
      <sz val="10"/>
      <name val="等线"/>
      <charset val="134"/>
      <scheme val="minor"/>
    </font>
    <font>
      <i/>
      <sz val="10"/>
      <name val="等线"/>
      <charset val="134"/>
      <scheme val="minor"/>
    </font>
    <font>
      <sz val="10"/>
      <name val="Times New Roman"/>
      <charset val="134"/>
    </font>
    <font>
      <sz val="10"/>
      <color theme="1"/>
      <name val="等线"/>
      <charset val="134"/>
      <scheme val="minor"/>
    </font>
    <font>
      <sz val="20"/>
      <name val="宋体"/>
      <charset val="134"/>
    </font>
    <font>
      <sz val="10"/>
      <color rgb="FFFF0000"/>
      <name val="Times New Roman"/>
      <charset val="134"/>
    </font>
    <font>
      <sz val="10"/>
      <name val="等线"/>
      <charset val="134"/>
    </font>
    <font>
      <sz val="10"/>
      <color rgb="FFFF0000"/>
      <name val="宋体"/>
      <charset val="134"/>
    </font>
    <font>
      <sz val="11"/>
      <name val="等线"/>
      <charset val="134"/>
      <scheme val="minor"/>
    </font>
    <font>
      <b/>
      <sz val="10"/>
      <name val="Times New Roman"/>
      <charset val="134"/>
    </font>
    <font>
      <b/>
      <sz val="11"/>
      <name val="Times New Roman"/>
      <charset val="134"/>
    </font>
    <font>
      <sz val="9"/>
      <name val="宋体"/>
      <charset val="134"/>
    </font>
    <font>
      <sz val="9"/>
      <name val="方正小标宋简体"/>
      <charset val="134"/>
    </font>
    <font>
      <sz val="8"/>
      <name val="等线"/>
      <charset val="134"/>
      <scheme val="minor"/>
    </font>
    <font>
      <sz val="7.5"/>
      <name val="宋体"/>
      <charset val="134"/>
    </font>
    <font>
      <sz val="8"/>
      <name val="宋体"/>
      <charset val="134"/>
    </font>
    <font>
      <sz val="6"/>
      <name val="等线"/>
      <charset val="134"/>
      <scheme val="minor"/>
    </font>
    <font>
      <sz val="9"/>
      <name val="等线"/>
      <charset val="134"/>
      <scheme val="minor"/>
    </font>
    <font>
      <sz val="6"/>
      <name val="宋体"/>
      <charset val="134"/>
    </font>
    <font>
      <b/>
      <sz val="18"/>
      <name val="SimSun"/>
      <charset val="134"/>
    </font>
    <font>
      <sz val="9"/>
      <name val="SimSun"/>
      <charset val="134"/>
    </font>
    <font>
      <b/>
      <sz val="11"/>
      <name val="SimSun"/>
      <charset val="134"/>
    </font>
    <font>
      <b/>
      <sz val="10"/>
      <name val="宋体"/>
      <charset val="134"/>
    </font>
    <font>
      <sz val="10"/>
      <name val="宋体"/>
      <charset val="134"/>
    </font>
    <font>
      <sz val="11"/>
      <color indexed="0"/>
      <name val="Times New Roman"/>
      <charset val="134"/>
    </font>
    <font>
      <sz val="11"/>
      <color theme="1"/>
      <name val="Times New Roman"/>
      <charset val="134"/>
    </font>
    <font>
      <sz val="10"/>
      <color theme="1"/>
      <name val="黑体"/>
      <charset val="134"/>
    </font>
    <font>
      <b/>
      <sz val="10"/>
      <name val="宋体"/>
      <charset val="134"/>
    </font>
    <font>
      <sz val="20"/>
      <name val="Times New Roman"/>
      <charset val="134"/>
    </font>
    <font>
      <sz val="14"/>
      <name val="黑体"/>
      <charset val="134"/>
    </font>
    <font>
      <sz val="9"/>
      <name val="黑体"/>
      <charset val="134"/>
    </font>
    <font>
      <sz val="9"/>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
      <i/>
      <sz val="11"/>
      <color theme="1"/>
      <name val="等线"/>
      <charset val="134"/>
      <scheme val="minor"/>
    </font>
    <font>
      <sz val="11"/>
      <color indexed="8"/>
      <name val="等线"/>
      <charset val="134"/>
      <scheme val="minor"/>
    </font>
    <font>
      <b/>
      <sz val="11"/>
      <color theme="1"/>
      <name val="等线"/>
      <charset val="134"/>
      <scheme val="minor"/>
    </font>
    <font>
      <b/>
      <sz val="14"/>
      <name val="Times New Roman"/>
      <charset val="134"/>
    </font>
    <font>
      <sz val="18"/>
      <name val="方正小标宋简体"/>
      <charset val="134"/>
    </font>
    <font>
      <sz val="11"/>
      <color indexed="8"/>
      <name val="黑体"/>
      <charset val="134"/>
    </font>
    <font>
      <b/>
      <sz val="11"/>
      <name val="仿宋_GB2312"/>
      <charset val="134"/>
    </font>
    <font>
      <sz val="9"/>
      <name val="宋体"/>
      <charset val="134"/>
    </font>
    <font>
      <b/>
      <sz val="9"/>
      <name val="宋体"/>
      <charset val="134"/>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gray0625">
        <bgColor theme="0" tint="-0.149937437055574"/>
      </patternFill>
    </fill>
    <fill>
      <patternFill patternType="solid">
        <fgColor theme="0" tint="-0.0499893185216834"/>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indexed="8"/>
      </right>
      <top style="thin">
        <color auto="1"/>
      </top>
      <bottom style="thin">
        <color auto="1"/>
      </bottom>
      <diagonal/>
    </border>
    <border>
      <left/>
      <right/>
      <top style="thin">
        <color auto="1"/>
      </top>
      <bottom/>
      <diagonal/>
    </border>
    <border>
      <left style="thin">
        <color indexed="8"/>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11" borderId="31"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32" applyNumberFormat="0" applyFill="0" applyAlignment="0" applyProtection="0">
      <alignment vertical="center"/>
    </xf>
    <xf numFmtId="0" fontId="69" fillId="0" borderId="32" applyNumberFormat="0" applyFill="0" applyAlignment="0" applyProtection="0">
      <alignment vertical="center"/>
    </xf>
    <xf numFmtId="0" fontId="70" fillId="0" borderId="33" applyNumberFormat="0" applyFill="0" applyAlignment="0" applyProtection="0">
      <alignment vertical="center"/>
    </xf>
    <xf numFmtId="0" fontId="70" fillId="0" borderId="0" applyNumberFormat="0" applyFill="0" applyBorder="0" applyAlignment="0" applyProtection="0">
      <alignment vertical="center"/>
    </xf>
    <xf numFmtId="0" fontId="71" fillId="12" borderId="34" applyNumberFormat="0" applyAlignment="0" applyProtection="0">
      <alignment vertical="center"/>
    </xf>
    <xf numFmtId="0" fontId="72" fillId="13" borderId="35" applyNumberFormat="0" applyAlignment="0" applyProtection="0">
      <alignment vertical="center"/>
    </xf>
    <xf numFmtId="0" fontId="73" fillId="13" borderId="34" applyNumberFormat="0" applyAlignment="0" applyProtection="0">
      <alignment vertical="center"/>
    </xf>
    <xf numFmtId="0" fontId="74" fillId="14" borderId="36" applyNumberFormat="0" applyAlignment="0" applyProtection="0">
      <alignment vertical="center"/>
    </xf>
    <xf numFmtId="0" fontId="75" fillId="0" borderId="37" applyNumberFormat="0" applyFill="0" applyAlignment="0" applyProtection="0">
      <alignment vertical="center"/>
    </xf>
    <xf numFmtId="0" fontId="76" fillId="0" borderId="38" applyNumberFormat="0" applyFill="0" applyAlignment="0" applyProtection="0">
      <alignment vertical="center"/>
    </xf>
    <xf numFmtId="0" fontId="77" fillId="15" borderId="0" applyNumberFormat="0" applyBorder="0" applyAlignment="0" applyProtection="0">
      <alignment vertical="center"/>
    </xf>
    <xf numFmtId="0" fontId="78" fillId="16" borderId="0" applyNumberFormat="0" applyBorder="0" applyAlignment="0" applyProtection="0">
      <alignment vertical="center"/>
    </xf>
    <xf numFmtId="0" fontId="79" fillId="17" borderId="0" applyNumberFormat="0" applyBorder="0" applyAlignment="0" applyProtection="0">
      <alignment vertical="center"/>
    </xf>
    <xf numFmtId="0" fontId="80" fillId="18" borderId="0" applyNumberFormat="0" applyBorder="0" applyAlignment="0" applyProtection="0">
      <alignment vertical="center"/>
    </xf>
    <xf numFmtId="0" fontId="81" fillId="19" borderId="0" applyNumberFormat="0" applyBorder="0" applyAlignment="0" applyProtection="0">
      <alignment vertical="center"/>
    </xf>
    <xf numFmtId="0" fontId="81" fillId="20" borderId="0" applyNumberFormat="0" applyBorder="0" applyAlignment="0" applyProtection="0">
      <alignment vertical="center"/>
    </xf>
    <xf numFmtId="0" fontId="80" fillId="21" borderId="0" applyNumberFormat="0" applyBorder="0" applyAlignment="0" applyProtection="0">
      <alignment vertical="center"/>
    </xf>
    <xf numFmtId="0" fontId="80" fillId="22" borderId="0" applyNumberFormat="0" applyBorder="0" applyAlignment="0" applyProtection="0">
      <alignment vertical="center"/>
    </xf>
    <xf numFmtId="0" fontId="81" fillId="23" borderId="0" applyNumberFormat="0" applyBorder="0" applyAlignment="0" applyProtection="0">
      <alignment vertical="center"/>
    </xf>
    <xf numFmtId="0" fontId="81" fillId="24" borderId="0" applyNumberFormat="0" applyBorder="0" applyAlignment="0" applyProtection="0">
      <alignment vertical="center"/>
    </xf>
    <xf numFmtId="0" fontId="80" fillId="25" borderId="0" applyNumberFormat="0" applyBorder="0" applyAlignment="0" applyProtection="0">
      <alignment vertical="center"/>
    </xf>
    <xf numFmtId="0" fontId="80" fillId="26" borderId="0" applyNumberFormat="0" applyBorder="0" applyAlignment="0" applyProtection="0">
      <alignment vertical="center"/>
    </xf>
    <xf numFmtId="0" fontId="81" fillId="27" borderId="0" applyNumberFormat="0" applyBorder="0" applyAlignment="0" applyProtection="0">
      <alignment vertical="center"/>
    </xf>
    <xf numFmtId="0" fontId="81" fillId="28" borderId="0" applyNumberFormat="0" applyBorder="0" applyAlignment="0" applyProtection="0">
      <alignment vertical="center"/>
    </xf>
    <xf numFmtId="0" fontId="80" fillId="29" borderId="0" applyNumberFormat="0" applyBorder="0" applyAlignment="0" applyProtection="0">
      <alignment vertical="center"/>
    </xf>
    <xf numFmtId="0" fontId="80" fillId="30" borderId="0" applyNumberFormat="0" applyBorder="0" applyAlignment="0" applyProtection="0">
      <alignment vertical="center"/>
    </xf>
    <xf numFmtId="0" fontId="81" fillId="31" borderId="0" applyNumberFormat="0" applyBorder="0" applyAlignment="0" applyProtection="0">
      <alignment vertical="center"/>
    </xf>
    <xf numFmtId="0" fontId="81" fillId="32" borderId="0" applyNumberFormat="0" applyBorder="0" applyAlignment="0" applyProtection="0">
      <alignment vertical="center"/>
    </xf>
    <xf numFmtId="0" fontId="80" fillId="33" borderId="0" applyNumberFormat="0" applyBorder="0" applyAlignment="0" applyProtection="0">
      <alignment vertical="center"/>
    </xf>
    <xf numFmtId="0" fontId="80" fillId="34" borderId="0" applyNumberFormat="0" applyBorder="0" applyAlignment="0" applyProtection="0">
      <alignment vertical="center"/>
    </xf>
    <xf numFmtId="0" fontId="81" fillId="35" borderId="0" applyNumberFormat="0" applyBorder="0" applyAlignment="0" applyProtection="0">
      <alignment vertical="center"/>
    </xf>
    <xf numFmtId="0" fontId="81" fillId="36" borderId="0" applyNumberFormat="0" applyBorder="0" applyAlignment="0" applyProtection="0">
      <alignment vertical="center"/>
    </xf>
    <xf numFmtId="0" fontId="80" fillId="37" borderId="0" applyNumberFormat="0" applyBorder="0" applyAlignment="0" applyProtection="0">
      <alignment vertical="center"/>
    </xf>
    <xf numFmtId="0" fontId="80" fillId="38" borderId="0" applyNumberFormat="0" applyBorder="0" applyAlignment="0" applyProtection="0">
      <alignment vertical="center"/>
    </xf>
    <xf numFmtId="0" fontId="81" fillId="39" borderId="0" applyNumberFormat="0" applyBorder="0" applyAlignment="0" applyProtection="0">
      <alignment vertical="center"/>
    </xf>
    <xf numFmtId="0" fontId="81" fillId="40" borderId="0" applyNumberFormat="0" applyBorder="0" applyAlignment="0" applyProtection="0">
      <alignment vertical="center"/>
    </xf>
    <xf numFmtId="0" fontId="80" fillId="41" borderId="0" applyNumberFormat="0" applyBorder="0" applyAlignment="0" applyProtection="0">
      <alignment vertical="center"/>
    </xf>
    <xf numFmtId="9" fontId="82" fillId="0" borderId="0">
      <alignment vertical="top"/>
      <protection locked="0"/>
    </xf>
    <xf numFmtId="0" fontId="6" fillId="0" borderId="0"/>
    <xf numFmtId="0" fontId="0" fillId="0" borderId="0"/>
    <xf numFmtId="9" fontId="82" fillId="0" borderId="0">
      <alignment vertical="top"/>
      <protection locked="0"/>
    </xf>
    <xf numFmtId="0" fontId="83" fillId="0" borderId="0" applyNumberFormat="0" applyFill="0" applyBorder="0" applyAlignment="0" applyProtection="0"/>
    <xf numFmtId="0" fontId="6" fillId="0" borderId="0">
      <alignment vertical="center"/>
    </xf>
    <xf numFmtId="0" fontId="0" fillId="0" borderId="0" applyNumberFormat="0" applyFill="0" applyBorder="0" applyAlignment="0" applyProtection="0"/>
    <xf numFmtId="0" fontId="84" fillId="0" borderId="0">
      <alignment vertical="center"/>
    </xf>
    <xf numFmtId="0" fontId="0" fillId="0" borderId="0" applyNumberFormat="0" applyFill="0" applyBorder="0" applyAlignment="0" applyProtection="0"/>
    <xf numFmtId="0" fontId="82" fillId="0" borderId="0">
      <protection locked="0"/>
    </xf>
    <xf numFmtId="0" fontId="6" fillId="0" borderId="0">
      <alignment vertical="center"/>
    </xf>
    <xf numFmtId="0" fontId="6" fillId="0" borderId="0">
      <alignment vertical="center"/>
    </xf>
    <xf numFmtId="0" fontId="82" fillId="0" borderId="0">
      <protection locked="0"/>
    </xf>
    <xf numFmtId="0" fontId="85" fillId="0" borderId="0" applyNumberFormat="0" applyFill="0" applyBorder="0" applyAlignment="0" applyProtection="0"/>
    <xf numFmtId="0" fontId="6" fillId="0" borderId="0">
      <alignment vertical="center"/>
    </xf>
    <xf numFmtId="0" fontId="84" fillId="0" borderId="0">
      <alignment vertical="center"/>
    </xf>
    <xf numFmtId="0" fontId="0" fillId="0" borderId="0">
      <alignment vertical="center"/>
    </xf>
    <xf numFmtId="0" fontId="0" fillId="0" borderId="0">
      <alignment vertical="center"/>
    </xf>
    <xf numFmtId="0" fontId="6" fillId="0" borderId="0">
      <protection locked="0"/>
    </xf>
    <xf numFmtId="0" fontId="6" fillId="0" borderId="0">
      <protection locked="0"/>
    </xf>
    <xf numFmtId="0" fontId="0" fillId="0" borderId="0">
      <alignment vertical="center"/>
    </xf>
    <xf numFmtId="0" fontId="0" fillId="0" borderId="0"/>
    <xf numFmtId="0" fontId="0" fillId="0" borderId="0"/>
    <xf numFmtId="0" fontId="6" fillId="0" borderId="0">
      <protection locked="0"/>
    </xf>
    <xf numFmtId="0" fontId="6" fillId="0" borderId="0"/>
    <xf numFmtId="0" fontId="6" fillId="0" borderId="0" applyProtection="0">
      <alignment vertical="center"/>
    </xf>
    <xf numFmtId="0" fontId="6" fillId="0" borderId="0">
      <protection locked="0"/>
    </xf>
    <xf numFmtId="0" fontId="6" fillId="0" borderId="0">
      <protection locked="0"/>
    </xf>
    <xf numFmtId="0" fontId="6" fillId="0" borderId="0">
      <protection locked="0"/>
    </xf>
    <xf numFmtId="0" fontId="6" fillId="0" borderId="0">
      <alignment vertical="center"/>
    </xf>
  </cellStyleXfs>
  <cellXfs count="486">
    <xf numFmtId="0" fontId="0" fillId="0" borderId="0" xfId="0"/>
    <xf numFmtId="0" fontId="1" fillId="0" borderId="0" xfId="61" applyFont="1" applyProtection="1"/>
    <xf numFmtId="0" fontId="0" fillId="0" borderId="0" xfId="61" applyFont="1" applyProtection="1"/>
    <xf numFmtId="49" fontId="2" fillId="2" borderId="0" xfId="61" applyNumberFormat="1" applyFont="1" applyFill="1" applyAlignment="1" applyProtection="1">
      <alignment horizontal="center" vertical="center"/>
    </xf>
    <xf numFmtId="0" fontId="2" fillId="2" borderId="0" xfId="61" applyFont="1" applyFill="1" applyAlignment="1" applyProtection="1">
      <alignment horizontal="center" vertical="center"/>
    </xf>
    <xf numFmtId="49" fontId="3" fillId="2" borderId="0" xfId="61" applyNumberFormat="1" applyFont="1" applyFill="1" applyAlignment="1" applyProtection="1">
      <alignment horizontal="center" vertical="center"/>
    </xf>
    <xf numFmtId="49" fontId="4" fillId="2" borderId="0" xfId="61" applyNumberFormat="1" applyFont="1" applyFill="1" applyAlignment="1" applyProtection="1">
      <alignment horizontal="right" vertical="center"/>
    </xf>
    <xf numFmtId="0" fontId="4" fillId="2" borderId="0" xfId="61" applyFont="1" applyFill="1" applyAlignment="1" applyProtection="1">
      <alignment horizontal="right" vertical="center"/>
    </xf>
    <xf numFmtId="49" fontId="4" fillId="2" borderId="1" xfId="61" applyNumberFormat="1" applyFont="1" applyFill="1" applyBorder="1" applyAlignment="1" applyProtection="1">
      <alignment vertical="center"/>
    </xf>
    <xf numFmtId="49" fontId="4" fillId="2" borderId="1" xfId="61" applyNumberFormat="1" applyFont="1" applyFill="1" applyBorder="1" applyAlignment="1" applyProtection="1">
      <alignment horizontal="right" vertical="center"/>
    </xf>
    <xf numFmtId="49" fontId="3" fillId="2" borderId="2" xfId="61" applyNumberFormat="1" applyFont="1" applyFill="1" applyBorder="1" applyAlignment="1" applyProtection="1">
      <alignment horizontal="center" vertical="center"/>
    </xf>
    <xf numFmtId="49" fontId="4" fillId="2" borderId="3" xfId="61" applyNumberFormat="1" applyFont="1" applyFill="1" applyBorder="1" applyAlignment="1" applyProtection="1">
      <alignment vertical="center"/>
    </xf>
    <xf numFmtId="176" fontId="4" fillId="2" borderId="3" xfId="61" applyNumberFormat="1" applyFont="1" applyFill="1" applyBorder="1" applyAlignment="1" applyProtection="1">
      <alignment horizontal="right" vertical="center"/>
    </xf>
    <xf numFmtId="49" fontId="4" fillId="2" borderId="4" xfId="61" applyNumberFormat="1" applyFont="1" applyFill="1" applyBorder="1" applyAlignment="1" applyProtection="1">
      <alignment vertical="center"/>
    </xf>
    <xf numFmtId="176" fontId="4" fillId="2" borderId="4" xfId="61" applyNumberFormat="1" applyFont="1" applyFill="1" applyBorder="1" applyAlignment="1" applyProtection="1">
      <alignment horizontal="right" vertical="center"/>
    </xf>
    <xf numFmtId="49" fontId="4" fillId="2" borderId="5" xfId="61" applyNumberFormat="1" applyFont="1" applyFill="1" applyBorder="1" applyAlignment="1" applyProtection="1">
      <alignment vertical="center"/>
    </xf>
    <xf numFmtId="176" fontId="4" fillId="2" borderId="5" xfId="61" applyNumberFormat="1" applyFont="1" applyFill="1" applyBorder="1" applyAlignment="1" applyProtection="1">
      <alignment horizontal="right" vertical="center"/>
    </xf>
    <xf numFmtId="176" fontId="4" fillId="2" borderId="6" xfId="61" applyNumberFormat="1" applyFont="1" applyFill="1" applyBorder="1" applyAlignment="1" applyProtection="1">
      <alignment horizontal="right" vertical="center"/>
    </xf>
    <xf numFmtId="49" fontId="4" fillId="0" borderId="6" xfId="61" applyNumberFormat="1" applyFont="1" applyBorder="1" applyAlignment="1" applyProtection="1">
      <alignment vertical="center"/>
    </xf>
    <xf numFmtId="176" fontId="4" fillId="0" borderId="6" xfId="61" applyNumberFormat="1" applyFont="1" applyBorder="1" applyAlignment="1" applyProtection="1">
      <alignment horizontal="right" vertical="center"/>
    </xf>
    <xf numFmtId="49" fontId="4" fillId="0" borderId="3" xfId="61" applyNumberFormat="1" applyFont="1" applyBorder="1" applyAlignment="1" applyProtection="1">
      <alignment vertical="center"/>
    </xf>
    <xf numFmtId="49" fontId="4" fillId="0" borderId="7" xfId="61" applyNumberFormat="1" applyFont="1" applyBorder="1" applyAlignment="1" applyProtection="1">
      <alignment vertical="center"/>
    </xf>
    <xf numFmtId="176" fontId="4" fillId="0" borderId="7" xfId="61" applyNumberFormat="1" applyFont="1" applyBorder="1" applyAlignment="1" applyProtection="1">
      <alignment horizontal="right" vertical="center"/>
    </xf>
    <xf numFmtId="49" fontId="4" fillId="0" borderId="4" xfId="61" applyNumberFormat="1" applyFont="1" applyBorder="1" applyAlignment="1" applyProtection="1">
      <alignment vertical="center"/>
    </xf>
    <xf numFmtId="176" fontId="4" fillId="0" borderId="8" xfId="61" applyNumberFormat="1" applyFont="1" applyBorder="1" applyAlignment="1" applyProtection="1">
      <alignment horizontal="right" vertical="center"/>
    </xf>
    <xf numFmtId="49" fontId="5" fillId="0" borderId="2" xfId="61" applyNumberFormat="1" applyFont="1" applyBorder="1" applyAlignment="1" applyProtection="1">
      <alignment horizontal="center" vertical="center"/>
    </xf>
    <xf numFmtId="49" fontId="5" fillId="0" borderId="9" xfId="61" applyNumberFormat="1" applyFont="1" applyBorder="1" applyAlignment="1" applyProtection="1">
      <alignment horizontal="center" vertical="center"/>
    </xf>
    <xf numFmtId="49" fontId="4" fillId="0" borderId="10" xfId="61" applyNumberFormat="1" applyFont="1" applyBorder="1" applyAlignment="1" applyProtection="1">
      <alignment vertical="center"/>
    </xf>
    <xf numFmtId="49" fontId="5" fillId="0" borderId="11" xfId="61" applyNumberFormat="1" applyFont="1" applyBorder="1" applyAlignment="1" applyProtection="1">
      <alignment horizontal="center" vertical="center"/>
    </xf>
    <xf numFmtId="176" fontId="4" fillId="0" borderId="3" xfId="61" applyNumberFormat="1" applyFont="1" applyBorder="1" applyAlignment="1" applyProtection="1">
      <alignment horizontal="right" vertical="center"/>
    </xf>
    <xf numFmtId="49" fontId="4" fillId="0" borderId="2" xfId="61" applyNumberFormat="1" applyFont="1" applyBorder="1" applyAlignment="1" applyProtection="1">
      <alignment horizontal="center" vertical="center"/>
    </xf>
    <xf numFmtId="176" fontId="4" fillId="0" borderId="2" xfId="61" applyNumberFormat="1" applyFont="1" applyBorder="1" applyAlignment="1" applyProtection="1">
      <alignment horizontal="right" vertical="center"/>
    </xf>
    <xf numFmtId="49" fontId="4" fillId="0" borderId="11" xfId="61" applyNumberFormat="1" applyFont="1" applyBorder="1" applyAlignment="1" applyProtection="1">
      <alignment horizontal="center" vertical="center"/>
    </xf>
    <xf numFmtId="49" fontId="6" fillId="2" borderId="12" xfId="61" applyNumberFormat="1" applyFont="1" applyFill="1" applyBorder="1" applyProtection="1"/>
    <xf numFmtId="0" fontId="4" fillId="2" borderId="12" xfId="61" applyFont="1" applyFill="1" applyBorder="1" applyAlignment="1" applyProtection="1">
      <alignment vertical="center"/>
    </xf>
    <xf numFmtId="49" fontId="4" fillId="2" borderId="0" xfId="61" applyNumberFormat="1" applyFont="1" applyFill="1" applyAlignment="1" applyProtection="1">
      <alignment vertical="center"/>
    </xf>
    <xf numFmtId="0" fontId="4" fillId="2" borderId="0" xfId="61" applyFont="1" applyFill="1" applyAlignment="1" applyProtection="1">
      <alignment vertical="center"/>
    </xf>
    <xf numFmtId="49" fontId="4" fillId="2" borderId="13" xfId="61" applyNumberFormat="1" applyFont="1" applyFill="1" applyBorder="1" applyAlignment="1" applyProtection="1">
      <alignment vertical="center"/>
    </xf>
    <xf numFmtId="176" fontId="4" fillId="0" borderId="11" xfId="61" applyNumberFormat="1" applyFont="1" applyBorder="1" applyAlignment="1" applyProtection="1">
      <alignment horizontal="right" vertical="center"/>
    </xf>
    <xf numFmtId="49" fontId="4" fillId="0" borderId="13" xfId="61" applyNumberFormat="1" applyFont="1" applyBorder="1" applyAlignment="1" applyProtection="1">
      <alignment vertical="center"/>
    </xf>
    <xf numFmtId="49" fontId="4" fillId="2" borderId="14" xfId="61" applyNumberFormat="1" applyFont="1" applyFill="1" applyBorder="1" applyAlignment="1" applyProtection="1">
      <alignment vertical="center"/>
    </xf>
    <xf numFmtId="49" fontId="4" fillId="0" borderId="14" xfId="61" applyNumberFormat="1" applyFont="1" applyBorder="1" applyAlignment="1" applyProtection="1">
      <alignment vertical="center"/>
    </xf>
    <xf numFmtId="49" fontId="4" fillId="0" borderId="15" xfId="61" applyNumberFormat="1" applyFont="1" applyBorder="1" applyAlignment="1" applyProtection="1">
      <alignment vertical="center"/>
    </xf>
    <xf numFmtId="49" fontId="4" fillId="2" borderId="8" xfId="61" applyNumberFormat="1" applyFont="1" applyFill="1" applyBorder="1" applyAlignment="1" applyProtection="1">
      <alignment vertical="center"/>
    </xf>
    <xf numFmtId="49" fontId="4" fillId="0" borderId="13" xfId="61" applyNumberFormat="1" applyFont="1" applyBorder="1" applyAlignment="1" applyProtection="1">
      <alignment horizontal="center" vertical="center"/>
    </xf>
    <xf numFmtId="177" fontId="4" fillId="0" borderId="9" xfId="61" applyNumberFormat="1" applyFont="1" applyBorder="1" applyAlignment="1" applyProtection="1">
      <alignment horizontal="center" vertical="center"/>
    </xf>
    <xf numFmtId="49" fontId="4" fillId="0" borderId="16" xfId="61" applyNumberFormat="1" applyFont="1" applyBorder="1" applyAlignment="1" applyProtection="1">
      <alignment horizontal="center" vertical="center"/>
    </xf>
    <xf numFmtId="49" fontId="4" fillId="0" borderId="17" xfId="61" applyNumberFormat="1" applyFont="1" applyBorder="1" applyAlignment="1" applyProtection="1">
      <alignment horizontal="center" vertical="center"/>
    </xf>
    <xf numFmtId="49" fontId="4" fillId="2" borderId="8" xfId="61" applyNumberFormat="1" applyFont="1" applyFill="1" applyBorder="1" applyAlignment="1" applyProtection="1">
      <alignment horizontal="left" vertical="center"/>
    </xf>
    <xf numFmtId="176" fontId="4" fillId="0" borderId="9" xfId="61" applyNumberFormat="1" applyFont="1" applyBorder="1" applyAlignment="1" applyProtection="1">
      <alignment horizontal="right" vertical="center"/>
    </xf>
    <xf numFmtId="49" fontId="4" fillId="2" borderId="6" xfId="61" applyNumberFormat="1" applyFont="1" applyFill="1" applyBorder="1" applyAlignment="1" applyProtection="1">
      <alignment vertical="center"/>
    </xf>
    <xf numFmtId="176" fontId="4" fillId="0" borderId="14" xfId="61" applyNumberFormat="1" applyFont="1" applyBorder="1" applyAlignment="1" applyProtection="1">
      <alignment horizontal="right" vertical="center"/>
    </xf>
    <xf numFmtId="49" fontId="4" fillId="0" borderId="8" xfId="61" applyNumberFormat="1" applyFont="1" applyBorder="1" applyAlignment="1" applyProtection="1">
      <alignment vertical="center"/>
    </xf>
    <xf numFmtId="176" fontId="4" fillId="0" borderId="18" xfId="61" applyNumberFormat="1" applyFont="1" applyBorder="1" applyAlignment="1" applyProtection="1">
      <alignment horizontal="right" vertical="center"/>
    </xf>
    <xf numFmtId="49" fontId="4" fillId="2" borderId="6" xfId="61" applyNumberFormat="1" applyFont="1" applyFill="1" applyBorder="1" applyAlignment="1" applyProtection="1">
      <alignment horizontal="center" vertical="center"/>
    </xf>
    <xf numFmtId="49" fontId="4" fillId="0" borderId="14" xfId="61" applyNumberFormat="1" applyFont="1" applyBorder="1" applyAlignment="1" applyProtection="1">
      <alignment horizontal="center" vertical="center"/>
    </xf>
    <xf numFmtId="49" fontId="4" fillId="0" borderId="18" xfId="61" applyNumberFormat="1" applyFont="1" applyBorder="1" applyAlignment="1" applyProtection="1">
      <alignment horizontal="center" vertical="center"/>
    </xf>
    <xf numFmtId="49" fontId="4" fillId="0" borderId="6" xfId="61" applyNumberFormat="1" applyFont="1" applyBorder="1" applyAlignment="1" applyProtection="1">
      <alignment horizontal="center" vertical="center"/>
    </xf>
    <xf numFmtId="0" fontId="4" fillId="2" borderId="12" xfId="61" applyFont="1" applyFill="1" applyBorder="1" applyAlignment="1" applyProtection="1">
      <alignment horizontal="right" vertical="center"/>
    </xf>
    <xf numFmtId="0" fontId="7" fillId="2" borderId="0" xfId="61" applyFont="1" applyFill="1" applyProtection="1"/>
    <xf numFmtId="49" fontId="4" fillId="2" borderId="19" xfId="61" applyNumberFormat="1" applyFont="1" applyFill="1" applyBorder="1" applyAlignment="1" applyProtection="1">
      <alignment vertical="center"/>
    </xf>
    <xf numFmtId="49" fontId="1" fillId="2" borderId="1" xfId="61" applyNumberFormat="1" applyFont="1" applyFill="1" applyBorder="1" applyProtection="1"/>
    <xf numFmtId="49" fontId="4" fillId="2" borderId="19" xfId="61" applyNumberFormat="1" applyFont="1" applyFill="1" applyBorder="1" applyAlignment="1" applyProtection="1">
      <alignment horizontal="right" vertical="center"/>
    </xf>
    <xf numFmtId="49" fontId="3" fillId="2" borderId="6" xfId="61" applyNumberFormat="1" applyFont="1" applyFill="1" applyBorder="1" applyAlignment="1" applyProtection="1">
      <alignment horizontal="center" vertical="center"/>
    </xf>
    <xf numFmtId="49" fontId="3" fillId="2" borderId="8" xfId="61" applyNumberFormat="1" applyFont="1" applyFill="1" applyBorder="1" applyAlignment="1" applyProtection="1">
      <alignment horizontal="center" vertical="center" wrapText="1"/>
    </xf>
    <xf numFmtId="49" fontId="3" fillId="2" borderId="2" xfId="61" applyNumberFormat="1" applyFont="1" applyFill="1" applyBorder="1" applyAlignment="1" applyProtection="1">
      <alignment horizontal="center" vertical="center" wrapText="1"/>
    </xf>
    <xf numFmtId="49" fontId="3" fillId="2" borderId="17" xfId="61" applyNumberFormat="1" applyFont="1" applyFill="1" applyBorder="1" applyAlignment="1" applyProtection="1">
      <alignment horizontal="center" vertical="center" wrapText="1"/>
    </xf>
    <xf numFmtId="49" fontId="4" fillId="2" borderId="5" xfId="61" applyNumberFormat="1" applyFont="1" applyFill="1" applyBorder="1" applyAlignment="1" applyProtection="1">
      <alignment horizontal="left" vertical="center"/>
    </xf>
    <xf numFmtId="176" fontId="4" fillId="0" borderId="4" xfId="61" applyNumberFormat="1" applyFont="1" applyBorder="1" applyAlignment="1" applyProtection="1">
      <alignment horizontal="right" vertical="center"/>
    </xf>
    <xf numFmtId="49" fontId="4" fillId="2" borderId="6" xfId="61" applyNumberFormat="1" applyFont="1" applyFill="1" applyBorder="1" applyAlignment="1" applyProtection="1">
      <alignment horizontal="left" vertical="center"/>
    </xf>
    <xf numFmtId="0" fontId="6" fillId="0" borderId="0" xfId="71" applyFont="1"/>
    <xf numFmtId="0" fontId="7" fillId="0" borderId="0" xfId="77" applyFont="1" applyAlignment="1" applyProtection="1">
      <alignment horizontal="center"/>
    </xf>
    <xf numFmtId="0" fontId="6" fillId="0" borderId="0" xfId="77" applyAlignment="1">
      <alignment horizontal="left" indent="1"/>
      <protection locked="0"/>
    </xf>
    <xf numFmtId="0" fontId="8" fillId="0" borderId="0" xfId="77" applyFont="1">
      <protection locked="0"/>
    </xf>
    <xf numFmtId="0" fontId="6" fillId="0" borderId="0" xfId="77">
      <protection locked="0"/>
    </xf>
    <xf numFmtId="0" fontId="9" fillId="0" borderId="0" xfId="77" applyFont="1" applyAlignment="1">
      <alignment horizontal="center"/>
      <protection locked="0"/>
    </xf>
    <xf numFmtId="0" fontId="10" fillId="0" borderId="20" xfId="77" applyFont="1" applyBorder="1" applyAlignment="1">
      <alignment horizontal="center"/>
      <protection locked="0"/>
    </xf>
    <xf numFmtId="0" fontId="10" fillId="0" borderId="21" xfId="77" applyFont="1" applyBorder="1" applyAlignment="1">
      <alignment horizontal="center"/>
      <protection locked="0"/>
    </xf>
    <xf numFmtId="0" fontId="10" fillId="0" borderId="22" xfId="77" applyFont="1" applyBorder="1" applyAlignment="1">
      <alignment horizontal="center"/>
      <protection locked="0"/>
    </xf>
    <xf numFmtId="0" fontId="11" fillId="0" borderId="2" xfId="77" applyFont="1" applyBorder="1" applyAlignment="1">
      <alignment horizontal="center" vertical="center"/>
      <protection locked="0"/>
    </xf>
    <xf numFmtId="0" fontId="11" fillId="0" borderId="2" xfId="77" applyFont="1" applyBorder="1" applyAlignment="1">
      <alignment horizontal="center" vertical="center" wrapText="1"/>
      <protection locked="0"/>
    </xf>
    <xf numFmtId="178" fontId="12" fillId="0" borderId="23" xfId="74" applyNumberFormat="1" applyFont="1" applyBorder="1" applyAlignment="1" applyProtection="1">
      <alignment horizontal="right" vertical="center" wrapText="1"/>
      <protection locked="0"/>
    </xf>
    <xf numFmtId="0" fontId="13" fillId="0" borderId="2" xfId="77" applyFont="1" applyBorder="1" applyAlignment="1">
      <alignment wrapText="1"/>
      <protection locked="0"/>
    </xf>
    <xf numFmtId="0" fontId="14" fillId="0" borderId="2" xfId="77" applyFont="1" applyBorder="1">
      <protection locked="0"/>
    </xf>
    <xf numFmtId="0" fontId="6" fillId="0" borderId="2" xfId="77" applyBorder="1" applyAlignment="1">
      <alignment horizontal="left" wrapText="1"/>
      <protection locked="0"/>
    </xf>
    <xf numFmtId="0" fontId="15" fillId="0" borderId="2" xfId="77" applyFont="1" applyBorder="1" applyAlignment="1">
      <alignment horizontal="left"/>
      <protection locked="0"/>
    </xf>
    <xf numFmtId="0" fontId="15" fillId="0" borderId="2" xfId="77" applyFont="1" applyBorder="1" applyAlignment="1">
      <alignment horizontal="right"/>
      <protection locked="0"/>
    </xf>
    <xf numFmtId="0" fontId="15" fillId="0" borderId="2" xfId="71" applyFont="1" applyBorder="1" applyAlignment="1">
      <alignment vertical="center"/>
    </xf>
    <xf numFmtId="0" fontId="13" fillId="0" borderId="2" xfId="77" applyFont="1" applyBorder="1" applyAlignment="1">
      <alignment horizontal="center" wrapText="1"/>
      <protection locked="0"/>
    </xf>
    <xf numFmtId="0" fontId="14" fillId="0" borderId="2" xfId="77" applyFont="1" applyBorder="1" applyAlignment="1">
      <alignment horizontal="right"/>
      <protection locked="0"/>
    </xf>
    <xf numFmtId="0" fontId="12" fillId="0" borderId="2" xfId="77" applyFont="1" applyBorder="1" applyAlignment="1">
      <alignment horizontal="center" wrapText="1"/>
      <protection locked="0"/>
    </xf>
    <xf numFmtId="178" fontId="6" fillId="0" borderId="0" xfId="50" applyNumberFormat="1"/>
    <xf numFmtId="178" fontId="6" fillId="0" borderId="0" xfId="50" applyNumberFormat="1" applyAlignment="1">
      <alignment wrapText="1"/>
    </xf>
    <xf numFmtId="178" fontId="6" fillId="0" borderId="0" xfId="50" applyNumberFormat="1" applyAlignment="1">
      <alignment vertical="center" wrapText="1"/>
    </xf>
    <xf numFmtId="178" fontId="16" fillId="2" borderId="0" xfId="50" applyNumberFormat="1" applyFont="1" applyFill="1" applyAlignment="1">
      <alignment wrapText="1"/>
    </xf>
    <xf numFmtId="178" fontId="17" fillId="0" borderId="0" xfId="73" applyNumberFormat="1" applyFont="1" applyAlignment="1">
      <alignment wrapText="1"/>
    </xf>
    <xf numFmtId="178" fontId="6" fillId="0" borderId="0" xfId="50" applyNumberFormat="1" applyAlignment="1">
      <alignment horizontal="center"/>
    </xf>
    <xf numFmtId="178" fontId="6" fillId="0" borderId="0" xfId="50" applyNumberFormat="1" applyAlignment="1">
      <alignment horizontal="center" vertical="center"/>
    </xf>
    <xf numFmtId="178" fontId="0" fillId="0" borderId="0" xfId="73" applyNumberFormat="1" applyFont="1"/>
    <xf numFmtId="178" fontId="7" fillId="0" borderId="0" xfId="50" applyNumberFormat="1" applyFont="1" applyAlignment="1">
      <alignment horizontal="center" vertical="center"/>
    </xf>
    <xf numFmtId="178" fontId="7" fillId="0" borderId="0" xfId="50" applyNumberFormat="1" applyFont="1" applyAlignment="1">
      <alignment horizontal="right" vertical="center"/>
    </xf>
    <xf numFmtId="178" fontId="18" fillId="0" borderId="0" xfId="50" applyNumberFormat="1" applyFont="1" applyAlignment="1">
      <alignment wrapText="1"/>
    </xf>
    <xf numFmtId="178" fontId="6" fillId="0" borderId="0" xfId="50" applyNumberFormat="1" applyAlignment="1">
      <alignment horizontal="right" wrapText="1"/>
    </xf>
    <xf numFmtId="178" fontId="6" fillId="0" borderId="0" xfId="50" applyNumberFormat="1" applyAlignment="1">
      <alignment horizontal="right" vertical="center" wrapText="1"/>
    </xf>
    <xf numFmtId="178" fontId="19" fillId="0" borderId="2" xfId="50" applyNumberFormat="1" applyFont="1" applyBorder="1" applyAlignment="1">
      <alignment horizontal="center" vertical="center" wrapText="1"/>
    </xf>
    <xf numFmtId="178" fontId="19" fillId="0" borderId="2" xfId="50" applyNumberFormat="1" applyFont="1" applyBorder="1" applyAlignment="1">
      <alignment horizontal="right" vertical="center" wrapText="1"/>
    </xf>
    <xf numFmtId="178" fontId="20" fillId="0" borderId="2" xfId="50" applyNumberFormat="1" applyFont="1" applyBorder="1" applyAlignment="1">
      <alignment horizontal="right" vertical="center" wrapText="1"/>
    </xf>
    <xf numFmtId="178" fontId="20" fillId="2" borderId="23" xfId="50" applyNumberFormat="1" applyFont="1" applyFill="1" applyBorder="1" applyAlignment="1">
      <alignment horizontal="center" vertical="center" wrapText="1"/>
    </xf>
    <xf numFmtId="178" fontId="20" fillId="0" borderId="23" xfId="74" applyNumberFormat="1" applyFont="1" applyBorder="1" applyAlignment="1" applyProtection="1">
      <alignment horizontal="right" vertical="center" wrapText="1"/>
      <protection locked="0"/>
    </xf>
    <xf numFmtId="178" fontId="20" fillId="0" borderId="23" xfId="74" applyNumberFormat="1" applyFont="1" applyBorder="1" applyAlignment="1" applyProtection="1">
      <alignment horizontal="center" vertical="center" wrapText="1"/>
      <protection locked="0"/>
    </xf>
    <xf numFmtId="178" fontId="13" fillId="0" borderId="2" xfId="50" applyNumberFormat="1" applyFont="1" applyBorder="1" applyAlignment="1">
      <alignment vertical="center" wrapText="1"/>
    </xf>
    <xf numFmtId="178" fontId="13" fillId="0" borderId="2" xfId="50" applyNumberFormat="1" applyFont="1" applyBorder="1" applyAlignment="1">
      <alignment horizontal="right" vertical="center" wrapText="1"/>
    </xf>
    <xf numFmtId="178" fontId="21" fillId="0" borderId="2" xfId="50" applyNumberFormat="1" applyFont="1" applyBorder="1" applyAlignment="1">
      <alignment vertical="center" wrapText="1"/>
    </xf>
    <xf numFmtId="178" fontId="13" fillId="2" borderId="2" xfId="50" applyNumberFormat="1" applyFont="1" applyFill="1" applyBorder="1" applyAlignment="1">
      <alignment horizontal="right" vertical="center" wrapText="1"/>
    </xf>
    <xf numFmtId="178" fontId="13" fillId="0" borderId="2" xfId="50" applyNumberFormat="1" applyFont="1" applyBorder="1" applyAlignment="1">
      <alignment horizontal="left" vertical="center" wrapText="1"/>
    </xf>
    <xf numFmtId="178" fontId="21" fillId="0" borderId="2" xfId="50" applyNumberFormat="1" applyFont="1" applyBorder="1" applyAlignment="1">
      <alignment horizontal="left" vertical="center" wrapText="1"/>
    </xf>
    <xf numFmtId="178" fontId="13" fillId="2" borderId="2" xfId="50" applyNumberFormat="1" applyFont="1" applyFill="1" applyBorder="1" applyAlignment="1">
      <alignment wrapText="1"/>
    </xf>
    <xf numFmtId="178" fontId="13" fillId="2" borderId="2" xfId="50" applyNumberFormat="1" applyFont="1" applyFill="1" applyBorder="1" applyAlignment="1">
      <alignment horizontal="right" wrapText="1"/>
    </xf>
    <xf numFmtId="178" fontId="13" fillId="2" borderId="2" xfId="50" applyNumberFormat="1" applyFont="1" applyFill="1" applyBorder="1" applyAlignment="1">
      <alignment vertical="center" wrapText="1"/>
    </xf>
    <xf numFmtId="178" fontId="13" fillId="0" borderId="2" xfId="50" applyNumberFormat="1" applyFont="1" applyBorder="1" applyAlignment="1">
      <alignment wrapText="1"/>
    </xf>
    <xf numFmtId="178" fontId="13" fillId="2" borderId="2" xfId="50" applyNumberFormat="1" applyFont="1" applyFill="1" applyBorder="1" applyAlignment="1">
      <alignment horizontal="center" vertical="center" wrapText="1"/>
    </xf>
    <xf numFmtId="178" fontId="13" fillId="0" borderId="2" xfId="50" applyNumberFormat="1" applyFont="1" applyBorder="1" applyAlignment="1">
      <alignment horizontal="center" vertical="center" wrapText="1"/>
    </xf>
    <xf numFmtId="178" fontId="13" fillId="2" borderId="2" xfId="50" applyNumberFormat="1" applyFont="1" applyFill="1" applyBorder="1" applyAlignment="1">
      <alignment horizontal="left" vertical="center" wrapText="1"/>
    </xf>
    <xf numFmtId="178" fontId="13" fillId="0" borderId="0" xfId="50" applyNumberFormat="1" applyFont="1" applyAlignment="1">
      <alignment horizontal="right" vertical="center" wrapText="1"/>
    </xf>
    <xf numFmtId="178" fontId="6" fillId="0" borderId="0" xfId="50" applyNumberFormat="1" applyAlignment="1">
      <alignment horizontal="center" wrapText="1"/>
    </xf>
    <xf numFmtId="178" fontId="6" fillId="0" borderId="0" xfId="50" applyNumberFormat="1" applyAlignment="1">
      <alignment horizontal="center" vertical="center" wrapText="1"/>
    </xf>
    <xf numFmtId="0" fontId="6" fillId="0" borderId="0" xfId="63">
      <alignment vertical="center"/>
    </xf>
    <xf numFmtId="0" fontId="7" fillId="0" borderId="0" xfId="63" applyFont="1" applyAlignment="1" applyProtection="1">
      <alignment horizontal="center" vertical="center"/>
      <protection locked="0"/>
    </xf>
    <xf numFmtId="0" fontId="6" fillId="0" borderId="0" xfId="63" applyProtection="1">
      <alignment vertical="center"/>
      <protection locked="0"/>
    </xf>
    <xf numFmtId="0" fontId="22" fillId="0" borderId="1" xfId="63" applyFont="1" applyBorder="1" applyAlignment="1" applyProtection="1">
      <alignment horizontal="center" vertical="center"/>
      <protection locked="0"/>
    </xf>
    <xf numFmtId="0" fontId="22" fillId="0" borderId="0" xfId="63" applyFont="1" applyAlignment="1" applyProtection="1">
      <alignment horizontal="center" vertical="center"/>
      <protection locked="0"/>
    </xf>
    <xf numFmtId="0" fontId="23" fillId="0" borderId="0" xfId="63" applyFont="1" applyAlignment="1" applyProtection="1">
      <alignment horizontal="center" vertical="center"/>
      <protection locked="0"/>
    </xf>
    <xf numFmtId="0" fontId="12" fillId="0" borderId="2" xfId="63" applyFont="1" applyBorder="1" applyAlignment="1" applyProtection="1">
      <alignment horizontal="center" vertical="center"/>
      <protection locked="0"/>
    </xf>
    <xf numFmtId="0" fontId="24" fillId="0" borderId="20" xfId="63" applyFont="1" applyBorder="1" applyAlignment="1" applyProtection="1">
      <alignment horizontal="center" vertical="center" wrapText="1"/>
      <protection locked="0"/>
    </xf>
    <xf numFmtId="0" fontId="24" fillId="0" borderId="22" xfId="63" applyFont="1" applyBorder="1" applyAlignment="1" applyProtection="1">
      <alignment horizontal="center" vertical="center" wrapText="1"/>
      <protection locked="0"/>
    </xf>
    <xf numFmtId="0" fontId="24" fillId="0" borderId="21" xfId="63" applyFont="1" applyBorder="1" applyAlignment="1" applyProtection="1">
      <alignment horizontal="center" vertical="center" wrapText="1"/>
      <protection locked="0"/>
    </xf>
    <xf numFmtId="0" fontId="12" fillId="0" borderId="2" xfId="63" applyFont="1" applyBorder="1" applyProtection="1">
      <alignment vertical="center"/>
      <protection locked="0"/>
    </xf>
    <xf numFmtId="0" fontId="6" fillId="0" borderId="2" xfId="63" applyBorder="1" applyAlignment="1" applyProtection="1">
      <alignment horizontal="left" vertical="center" wrapText="1"/>
      <protection locked="0"/>
    </xf>
    <xf numFmtId="0" fontId="15" fillId="0" borderId="2" xfId="63" applyFont="1" applyBorder="1" applyAlignment="1">
      <alignment horizontal="center" vertical="center"/>
    </xf>
    <xf numFmtId="0" fontId="6" fillId="0" borderId="2" xfId="63" applyBorder="1" applyProtection="1">
      <alignment vertical="center"/>
      <protection locked="0"/>
    </xf>
    <xf numFmtId="0" fontId="15" fillId="0" borderId="2" xfId="63" applyFont="1" applyBorder="1" applyAlignment="1" applyProtection="1">
      <alignment horizontal="center" vertical="center"/>
      <protection locked="0"/>
    </xf>
    <xf numFmtId="179" fontId="6" fillId="0" borderId="2" xfId="63" applyNumberFormat="1" applyBorder="1" applyAlignment="1" applyProtection="1">
      <alignment horizontal="left" vertical="center" wrapText="1"/>
      <protection locked="0"/>
    </xf>
    <xf numFmtId="0" fontId="15" fillId="0" borderId="2" xfId="63" applyFont="1" applyBorder="1" applyAlignment="1">
      <alignment horizontal="center" vertical="center" wrapText="1"/>
    </xf>
    <xf numFmtId="0" fontId="6" fillId="0" borderId="2" xfId="63" applyBorder="1" applyAlignment="1" applyProtection="1">
      <alignment horizontal="center" vertical="center"/>
      <protection locked="0"/>
    </xf>
    <xf numFmtId="0" fontId="25" fillId="0" borderId="0" xfId="63" applyFont="1" applyProtection="1">
      <alignment vertical="center"/>
      <protection locked="0"/>
    </xf>
    <xf numFmtId="0" fontId="25" fillId="0" borderId="0" xfId="63" applyFont="1" applyAlignment="1">
      <alignment horizontal="center" vertical="center"/>
    </xf>
    <xf numFmtId="0" fontId="20" fillId="3" borderId="0" xfId="63" applyFont="1" applyFill="1" applyAlignment="1">
      <alignment vertical="center"/>
    </xf>
    <xf numFmtId="0" fontId="6" fillId="3" borderId="0" xfId="59" applyFill="1">
      <alignment vertical="center"/>
    </xf>
    <xf numFmtId="10" fontId="6" fillId="3" borderId="0" xfId="59" applyNumberFormat="1" applyFill="1" applyAlignment="1">
      <alignment vertical="center" wrapText="1"/>
    </xf>
    <xf numFmtId="0" fontId="26" fillId="3" borderId="0" xfId="59" applyFont="1" applyFill="1" applyAlignment="1">
      <alignment horizontal="center" vertical="center"/>
    </xf>
    <xf numFmtId="0" fontId="13" fillId="3" borderId="0" xfId="59" applyFont="1" applyFill="1" applyAlignment="1">
      <alignment horizontal="center" vertical="center"/>
    </xf>
    <xf numFmtId="0" fontId="13" fillId="3" borderId="0" xfId="59" applyFont="1" applyFill="1">
      <alignment vertical="center"/>
    </xf>
    <xf numFmtId="10" fontId="27" fillId="3" borderId="1" xfId="59" applyNumberFormat="1" applyFont="1" applyFill="1" applyBorder="1" applyAlignment="1">
      <alignment horizontal="right" vertical="center" wrapText="1"/>
    </xf>
    <xf numFmtId="49" fontId="28" fillId="3" borderId="24" xfId="63" applyNumberFormat="1" applyFont="1" applyFill="1" applyBorder="1" applyAlignment="1">
      <alignment horizontal="center" vertical="center"/>
    </xf>
    <xf numFmtId="49" fontId="28" fillId="3" borderId="25" xfId="63" applyNumberFormat="1" applyFont="1" applyFill="1" applyBorder="1" applyAlignment="1">
      <alignment horizontal="center" vertical="center"/>
    </xf>
    <xf numFmtId="49" fontId="28" fillId="3" borderId="26" xfId="63" applyNumberFormat="1" applyFont="1" applyFill="1" applyBorder="1" applyAlignment="1">
      <alignment horizontal="center" vertical="center"/>
    </xf>
    <xf numFmtId="0" fontId="20" fillId="3" borderId="20" xfId="59" applyFont="1" applyFill="1" applyBorder="1" applyAlignment="1">
      <alignment horizontal="center" vertical="center"/>
    </xf>
    <xf numFmtId="0" fontId="14" fillId="3" borderId="21" xfId="59" applyFont="1" applyFill="1" applyBorder="1" applyAlignment="1">
      <alignment horizontal="center" vertical="center"/>
    </xf>
    <xf numFmtId="49" fontId="28" fillId="3" borderId="27" xfId="63" applyNumberFormat="1" applyFont="1" applyFill="1" applyBorder="1" applyAlignment="1">
      <alignment horizontal="center" vertical="center"/>
    </xf>
    <xf numFmtId="49" fontId="28" fillId="3" borderId="28" xfId="63" applyNumberFormat="1" applyFont="1" applyFill="1" applyBorder="1" applyAlignment="1">
      <alignment horizontal="center" vertical="center"/>
    </xf>
    <xf numFmtId="49" fontId="28" fillId="3" borderId="23" xfId="63" applyNumberFormat="1" applyFont="1" applyFill="1" applyBorder="1" applyAlignment="1">
      <alignment horizontal="center" vertical="center"/>
    </xf>
    <xf numFmtId="0" fontId="14" fillId="3" borderId="2" xfId="59" applyFont="1" applyFill="1" applyBorder="1" applyAlignment="1">
      <alignment horizontal="center" vertical="center"/>
    </xf>
    <xf numFmtId="10" fontId="14" fillId="3" borderId="2" xfId="59" applyNumberFormat="1" applyFont="1" applyFill="1" applyBorder="1" applyAlignment="1">
      <alignment horizontal="center" vertical="center" wrapText="1"/>
    </xf>
    <xf numFmtId="49" fontId="29" fillId="3" borderId="2" xfId="63" applyNumberFormat="1" applyFont="1" applyFill="1" applyBorder="1" applyAlignment="1">
      <alignment horizontal="left" vertical="center"/>
    </xf>
    <xf numFmtId="0" fontId="29" fillId="3" borderId="2" xfId="63" applyFont="1" applyFill="1" applyBorder="1" applyAlignment="1">
      <alignment horizontal="left" vertical="center"/>
    </xf>
    <xf numFmtId="180" fontId="28" fillId="2" borderId="27" xfId="78" applyNumberFormat="1" applyFont="1" applyFill="1" applyBorder="1" applyAlignment="1" applyProtection="1">
      <alignment vertical="center" shrinkToFit="1"/>
      <protection locked="0"/>
    </xf>
    <xf numFmtId="180" fontId="14" fillId="3" borderId="2" xfId="59" applyNumberFormat="1" applyFont="1" applyFill="1" applyBorder="1" applyAlignment="1" applyProtection="1">
      <alignment vertical="center" shrinkToFit="1"/>
      <protection locked="0"/>
    </xf>
    <xf numFmtId="181" fontId="14" fillId="4" borderId="2" xfId="63" applyNumberFormat="1" applyFont="1" applyFill="1" applyBorder="1" applyAlignment="1">
      <alignment vertical="center" shrinkToFit="1"/>
    </xf>
    <xf numFmtId="49" fontId="29" fillId="3" borderId="2" xfId="63" applyNumberFormat="1" applyFont="1" applyFill="1" applyBorder="1" applyAlignment="1">
      <alignment horizontal="center" vertical="center" wrapText="1"/>
    </xf>
    <xf numFmtId="49" fontId="29" fillId="3" borderId="2" xfId="63" applyNumberFormat="1" applyFont="1" applyFill="1" applyBorder="1" applyAlignment="1">
      <alignment horizontal="left" vertical="center" wrapText="1" shrinkToFit="1"/>
    </xf>
    <xf numFmtId="180" fontId="28" fillId="4" borderId="27" xfId="78" applyNumberFormat="1" applyFont="1" applyFill="1" applyBorder="1" applyAlignment="1">
      <alignment vertical="center" shrinkToFit="1"/>
    </xf>
    <xf numFmtId="180" fontId="28" fillId="4" borderId="27" xfId="63" applyNumberFormat="1" applyFont="1" applyFill="1" applyBorder="1" applyAlignment="1">
      <alignment vertical="center" shrinkToFit="1"/>
    </xf>
    <xf numFmtId="0" fontId="27" fillId="3" borderId="20" xfId="70" applyFont="1" applyFill="1" applyBorder="1" applyAlignment="1">
      <alignment horizontal="center" vertical="center"/>
    </xf>
    <xf numFmtId="0" fontId="27" fillId="3" borderId="22" xfId="70" applyFont="1" applyFill="1" applyBorder="1" applyAlignment="1">
      <alignment horizontal="center" vertical="center"/>
    </xf>
    <xf numFmtId="180" fontId="14" fillId="4" borderId="22" xfId="70" applyNumberFormat="1" applyFont="1" applyFill="1" applyBorder="1" applyAlignment="1">
      <alignment vertical="center" shrinkToFit="1"/>
    </xf>
    <xf numFmtId="0" fontId="7" fillId="0" borderId="0" xfId="71" applyFont="1" applyAlignment="1">
      <alignment wrapText="1"/>
    </xf>
    <xf numFmtId="0" fontId="30" fillId="0" borderId="0" xfId="71" applyFont="1" applyAlignment="1">
      <alignment wrapText="1"/>
    </xf>
    <xf numFmtId="0" fontId="31" fillId="0" borderId="0" xfId="62" applyFont="1" applyBorder="1" applyAlignment="1">
      <alignment wrapText="1"/>
    </xf>
    <xf numFmtId="0" fontId="32" fillId="0" borderId="0" xfId="53" applyFont="1" applyBorder="1" applyAlignment="1">
      <alignment wrapText="1"/>
    </xf>
    <xf numFmtId="0" fontId="30" fillId="0" borderId="0" xfId="55" applyFont="1" applyBorder="1" applyAlignment="1">
      <alignment wrapText="1"/>
    </xf>
    <xf numFmtId="0" fontId="30" fillId="0" borderId="0" xfId="57" applyFont="1" applyBorder="1" applyAlignment="1">
      <alignment wrapText="1"/>
    </xf>
    <xf numFmtId="0" fontId="33" fillId="0" borderId="0" xfId="71" applyFont="1" applyAlignment="1">
      <alignment horizontal="right" vertical="center" wrapText="1"/>
    </xf>
    <xf numFmtId="0" fontId="33" fillId="0" borderId="0" xfId="71" applyFont="1" applyAlignment="1">
      <alignment wrapText="1"/>
    </xf>
    <xf numFmtId="0" fontId="33" fillId="0" borderId="0" xfId="71" applyFont="1" applyAlignment="1">
      <alignment vertical="center" wrapText="1"/>
    </xf>
    <xf numFmtId="0" fontId="1" fillId="0" borderId="0" xfId="71" applyFont="1" applyAlignment="1">
      <alignment vertical="center" wrapText="1"/>
    </xf>
    <xf numFmtId="0" fontId="34" fillId="0" borderId="0" xfId="71" applyFont="1" applyAlignment="1">
      <alignment wrapText="1"/>
    </xf>
    <xf numFmtId="0" fontId="7" fillId="0" borderId="0" xfId="76" applyFont="1" applyAlignment="1" applyProtection="1">
      <alignment horizontal="centerContinuous" vertical="center" wrapText="1"/>
    </xf>
    <xf numFmtId="0" fontId="7" fillId="0" borderId="0" xfId="76" applyFont="1" applyAlignment="1" applyProtection="1">
      <alignment horizontal="centerContinuous" wrapText="1"/>
    </xf>
    <xf numFmtId="0" fontId="35" fillId="0" borderId="0" xfId="76" applyFont="1" applyAlignment="1" applyProtection="1">
      <alignment horizontal="centerContinuous" vertical="center" wrapText="1"/>
    </xf>
    <xf numFmtId="0" fontId="33" fillId="0" borderId="0" xfId="76" applyFont="1" applyAlignment="1" applyProtection="1">
      <alignment horizontal="right" vertical="center" wrapText="1"/>
    </xf>
    <xf numFmtId="0" fontId="33" fillId="0" borderId="0" xfId="76" applyFont="1" applyAlignment="1" applyProtection="1">
      <alignment horizontal="center" wrapText="1"/>
    </xf>
    <xf numFmtId="0" fontId="1" fillId="0" borderId="0" xfId="76" applyFont="1" applyAlignment="1" applyProtection="1">
      <alignment horizontal="right" vertical="center" wrapText="1"/>
    </xf>
    <xf numFmtId="0" fontId="24" fillId="0" borderId="2" xfId="71" applyFont="1" applyBorder="1" applyAlignment="1">
      <alignment horizontal="right" vertical="center" wrapText="1"/>
    </xf>
    <xf numFmtId="0" fontId="24" fillId="0" borderId="2" xfId="71" applyFont="1" applyBorder="1" applyAlignment="1">
      <alignment horizontal="center" vertical="center" wrapText="1"/>
    </xf>
    <xf numFmtId="0" fontId="33" fillId="0" borderId="2" xfId="71" applyFont="1" applyBorder="1" applyAlignment="1">
      <alignment horizontal="right" vertical="center" wrapText="1"/>
    </xf>
    <xf numFmtId="0" fontId="33" fillId="0" borderId="2" xfId="71" applyFont="1" applyBorder="1" applyAlignment="1">
      <alignment wrapText="1"/>
    </xf>
    <xf numFmtId="0" fontId="1" fillId="0" borderId="2" xfId="71" applyFont="1" applyBorder="1" applyAlignment="1">
      <alignment horizontal="center" vertical="center" wrapText="1"/>
    </xf>
    <xf numFmtId="182" fontId="33" fillId="0" borderId="2" xfId="71" applyNumberFormat="1" applyFont="1" applyBorder="1" applyAlignment="1">
      <alignment horizontal="right" vertical="center" wrapText="1"/>
    </xf>
    <xf numFmtId="0" fontId="33" fillId="0" borderId="2" xfId="71" applyFont="1" applyBorder="1" applyAlignment="1">
      <alignment vertical="center" wrapText="1"/>
    </xf>
    <xf numFmtId="0" fontId="1" fillId="0" borderId="2" xfId="71" applyFont="1" applyBorder="1" applyAlignment="1">
      <alignment vertical="center" wrapText="1"/>
    </xf>
    <xf numFmtId="0" fontId="33" fillId="0" borderId="2" xfId="71" applyFont="1" applyBorder="1" applyAlignment="1">
      <alignment horizontal="center" vertical="center" wrapText="1"/>
    </xf>
    <xf numFmtId="0" fontId="24" fillId="0" borderId="2" xfId="71" applyFont="1" applyBorder="1" applyAlignment="1">
      <alignment vertical="center" wrapText="1" shrinkToFit="1"/>
    </xf>
    <xf numFmtId="0" fontId="33" fillId="0" borderId="2" xfId="62" applyFont="1" applyFill="1" applyBorder="1" applyAlignment="1">
      <alignment horizontal="right" vertical="center" wrapText="1"/>
    </xf>
    <xf numFmtId="0" fontId="33" fillId="0" borderId="2" xfId="62" applyFont="1" applyFill="1" applyBorder="1" applyAlignment="1" applyProtection="1">
      <alignment horizontal="left" vertical="center" wrapText="1"/>
      <protection locked="0"/>
    </xf>
    <xf numFmtId="0" fontId="33" fillId="0" borderId="2" xfId="62" applyFont="1" applyFill="1" applyBorder="1" applyAlignment="1">
      <alignment vertical="center" wrapText="1"/>
    </xf>
    <xf numFmtId="0" fontId="1" fillId="0" borderId="2" xfId="62" applyFont="1" applyFill="1" applyBorder="1" applyAlignment="1">
      <alignment vertical="center" wrapText="1"/>
    </xf>
    <xf numFmtId="0" fontId="1" fillId="0" borderId="2" xfId="59" applyFont="1" applyBorder="1" applyAlignment="1">
      <alignment horizontal="left" vertical="center" wrapText="1" indent="2"/>
    </xf>
    <xf numFmtId="0" fontId="33" fillId="0" borderId="2" xfId="59" applyFont="1" applyBorder="1" applyAlignment="1">
      <alignment horizontal="right" vertical="center" wrapText="1"/>
    </xf>
    <xf numFmtId="0" fontId="33" fillId="0" borderId="2" xfId="64" applyFont="1" applyBorder="1" applyAlignment="1">
      <alignment horizontal="right" vertical="center" wrapText="1"/>
    </xf>
    <xf numFmtId="0" fontId="1" fillId="0" borderId="2" xfId="64" applyFont="1" applyBorder="1" applyAlignment="1">
      <alignment horizontal="left" vertical="center" wrapText="1" indent="2"/>
    </xf>
    <xf numFmtId="0" fontId="33" fillId="0" borderId="2" xfId="53" applyFont="1" applyFill="1" applyBorder="1" applyAlignment="1">
      <alignment horizontal="right" vertical="center" wrapText="1"/>
    </xf>
    <xf numFmtId="0" fontId="33" fillId="0" borderId="2" xfId="53" applyFont="1" applyFill="1" applyBorder="1" applyAlignment="1" applyProtection="1">
      <alignment horizontal="left" vertical="center" wrapText="1" indent="1"/>
      <protection locked="0"/>
    </xf>
    <xf numFmtId="0" fontId="33" fillId="0" borderId="2" xfId="53" applyFont="1" applyFill="1" applyBorder="1" applyAlignment="1">
      <alignment vertical="center" wrapText="1"/>
    </xf>
    <xf numFmtId="0" fontId="1" fillId="0" borderId="2" xfId="53" applyFont="1" applyFill="1" applyBorder="1" applyAlignment="1">
      <alignment vertical="center" wrapText="1"/>
    </xf>
    <xf numFmtId="0" fontId="33" fillId="0" borderId="2" xfId="53" applyFont="1" applyBorder="1" applyAlignment="1">
      <alignment horizontal="right" vertical="center" wrapText="1"/>
    </xf>
    <xf numFmtId="0" fontId="1" fillId="0" borderId="2" xfId="63" applyFont="1" applyBorder="1" applyAlignment="1">
      <alignment horizontal="left" vertical="center" wrapText="1" indent="2"/>
    </xf>
    <xf numFmtId="0" fontId="1" fillId="0" borderId="2" xfId="71" applyFont="1" applyBorder="1" applyAlignment="1">
      <alignment horizontal="left" vertical="center" wrapText="1" indent="2"/>
    </xf>
    <xf numFmtId="0" fontId="33" fillId="0" borderId="2" xfId="53" applyFont="1" applyFill="1" applyBorder="1" applyAlignment="1">
      <alignment horizontal="left" vertical="center" wrapText="1" indent="1"/>
    </xf>
    <xf numFmtId="0" fontId="36" fillId="0" borderId="2" xfId="71" applyFont="1" applyBorder="1" applyAlignment="1">
      <alignment horizontal="right" vertical="center" wrapText="1"/>
    </xf>
    <xf numFmtId="0" fontId="36" fillId="0" borderId="2" xfId="71" applyFont="1" applyBorder="1" applyAlignment="1">
      <alignment horizontal="center" vertical="center" wrapText="1"/>
    </xf>
    <xf numFmtId="0" fontId="36" fillId="0" borderId="2" xfId="53" applyFont="1" applyFill="1" applyBorder="1" applyAlignment="1">
      <alignment horizontal="left" vertical="center" wrapText="1" indent="1"/>
    </xf>
    <xf numFmtId="0" fontId="33" fillId="0" borderId="2" xfId="63" applyFont="1" applyBorder="1" applyAlignment="1">
      <alignment horizontal="right" vertical="center" wrapText="1"/>
    </xf>
    <xf numFmtId="0" fontId="33" fillId="0" borderId="2" xfId="71" applyFont="1" applyBorder="1" applyAlignment="1">
      <alignment horizontal="left" vertical="center" wrapText="1" indent="2"/>
    </xf>
    <xf numFmtId="0" fontId="33" fillId="0" borderId="2" xfId="63" applyFont="1" applyBorder="1" applyAlignment="1">
      <alignment horizontal="left" vertical="center" wrapText="1" indent="1"/>
    </xf>
    <xf numFmtId="0" fontId="33" fillId="0" borderId="2" xfId="71" applyFont="1" applyBorder="1" applyAlignment="1">
      <alignment horizontal="left" vertical="center" wrapText="1" indent="1"/>
    </xf>
    <xf numFmtId="0" fontId="33" fillId="0" borderId="2" xfId="71" applyFont="1" applyBorder="1" applyAlignment="1" applyProtection="1">
      <alignment horizontal="left" vertical="center" wrapText="1" indent="1"/>
      <protection locked="0"/>
    </xf>
    <xf numFmtId="183" fontId="1" fillId="0" borderId="2" xfId="71" applyNumberFormat="1" applyFont="1" applyBorder="1" applyAlignment="1">
      <alignment horizontal="left" vertical="center" wrapText="1"/>
    </xf>
    <xf numFmtId="0" fontId="33" fillId="0" borderId="2" xfId="71" applyFont="1" applyBorder="1" applyAlignment="1" applyProtection="1">
      <alignment horizontal="left" vertical="center" wrapText="1"/>
      <protection locked="0"/>
    </xf>
    <xf numFmtId="0" fontId="24" fillId="0" borderId="2" xfId="62" applyFont="1" applyFill="1" applyBorder="1" applyAlignment="1">
      <alignment vertical="center" wrapText="1" shrinkToFit="1"/>
    </xf>
    <xf numFmtId="0" fontId="33" fillId="0" borderId="2" xfId="53" applyFont="1" applyFill="1" applyBorder="1" applyAlignment="1" applyProtection="1">
      <alignment horizontal="left" vertical="center" wrapText="1"/>
      <protection locked="0"/>
    </xf>
    <xf numFmtId="0" fontId="33" fillId="0" borderId="2" xfId="55" applyFont="1" applyFill="1" applyBorder="1" applyAlignment="1">
      <alignment horizontal="right" vertical="center" wrapText="1"/>
    </xf>
    <xf numFmtId="0" fontId="33" fillId="0" borderId="2" xfId="55" applyFont="1" applyFill="1" applyBorder="1" applyAlignment="1" applyProtection="1">
      <alignment horizontal="left" vertical="center" wrapText="1" indent="1"/>
      <protection locked="0"/>
    </xf>
    <xf numFmtId="0" fontId="33" fillId="0" borderId="2" xfId="55" applyFont="1" applyFill="1" applyBorder="1" applyAlignment="1">
      <alignment vertical="center" wrapText="1"/>
    </xf>
    <xf numFmtId="0" fontId="1" fillId="0" borderId="2" xfId="55" applyFont="1" applyFill="1" applyBorder="1" applyAlignment="1">
      <alignment vertical="center" wrapText="1"/>
    </xf>
    <xf numFmtId="0" fontId="33" fillId="0" borderId="2" xfId="51" applyFont="1" applyBorder="1" applyAlignment="1">
      <alignment wrapText="1"/>
    </xf>
    <xf numFmtId="0" fontId="33" fillId="0" borderId="2" xfId="71" applyFont="1" applyBorder="1" applyAlignment="1">
      <alignment horizontal="right" wrapText="1"/>
    </xf>
    <xf numFmtId="0" fontId="1" fillId="0" borderId="2" xfId="51" applyFont="1" applyBorder="1" applyAlignment="1">
      <alignment vertical="center" wrapText="1"/>
    </xf>
    <xf numFmtId="0" fontId="33" fillId="0" borderId="2" xfId="57" applyFont="1" applyFill="1" applyBorder="1" applyAlignment="1">
      <alignment horizontal="right" vertical="center" wrapText="1"/>
    </xf>
    <xf numFmtId="0" fontId="37" fillId="0" borderId="2" xfId="57" applyFont="1" applyFill="1" applyBorder="1" applyAlignment="1">
      <alignment horizontal="left" vertical="center" wrapText="1" indent="2"/>
    </xf>
    <xf numFmtId="0" fontId="33" fillId="0" borderId="2" xfId="57" applyFont="1" applyFill="1" applyBorder="1" applyAlignment="1">
      <alignment vertical="center" wrapText="1"/>
    </xf>
    <xf numFmtId="0" fontId="1" fillId="0" borderId="2" xfId="57" applyFont="1" applyFill="1" applyBorder="1" applyAlignment="1">
      <alignment vertical="center" wrapText="1"/>
    </xf>
    <xf numFmtId="0" fontId="1" fillId="0" borderId="2" xfId="51" applyFont="1" applyBorder="1" applyAlignment="1">
      <alignment horizontal="left" vertical="center" wrapText="1" indent="2"/>
    </xf>
    <xf numFmtId="0" fontId="33" fillId="0" borderId="2" xfId="55" applyFont="1" applyFill="1" applyBorder="1" applyAlignment="1">
      <alignment horizontal="left" vertical="center" wrapText="1" indent="2"/>
    </xf>
    <xf numFmtId="0" fontId="33" fillId="0" borderId="2" xfId="51" applyFont="1" applyBorder="1" applyAlignment="1">
      <alignment vertical="center" wrapText="1"/>
    </xf>
    <xf numFmtId="0" fontId="33" fillId="0" borderId="2" xfId="55" applyFont="1" applyFill="1" applyBorder="1" applyAlignment="1">
      <alignment horizontal="left" vertical="center" wrapText="1" indent="1"/>
    </xf>
    <xf numFmtId="0" fontId="1" fillId="0" borderId="2" xfId="71" applyFont="1" applyBorder="1" applyAlignment="1">
      <alignment horizontal="left" vertical="center" wrapText="1"/>
    </xf>
    <xf numFmtId="0" fontId="33" fillId="0" borderId="2" xfId="62" applyFont="1" applyFill="1" applyBorder="1" applyAlignment="1" applyProtection="1">
      <alignment horizontal="left" vertical="center" wrapText="1" indent="1"/>
      <protection locked="0"/>
    </xf>
    <xf numFmtId="0" fontId="38" fillId="0" borderId="2" xfId="71" applyFont="1" applyBorder="1" applyAlignment="1">
      <alignment horizontal="left" vertical="center" wrapText="1" indent="2"/>
    </xf>
    <xf numFmtId="0" fontId="33" fillId="0" borderId="2" xfId="71" applyFont="1" applyBorder="1" applyAlignment="1">
      <alignment horizontal="justify" vertical="center" wrapText="1"/>
    </xf>
    <xf numFmtId="0" fontId="1" fillId="0" borderId="2" xfId="71" applyFont="1" applyBorder="1" applyAlignment="1">
      <alignment horizontal="justify" vertical="center" wrapText="1"/>
    </xf>
    <xf numFmtId="0" fontId="33" fillId="0" borderId="2" xfId="71" applyFont="1" applyBorder="1" applyAlignment="1">
      <alignment horizontal="left" vertical="center" wrapText="1" shrinkToFit="1"/>
    </xf>
    <xf numFmtId="0" fontId="33" fillId="0" borderId="2" xfId="53" applyFont="1" applyFill="1" applyBorder="1" applyAlignment="1">
      <alignment horizontal="left" vertical="center" wrapText="1" shrinkToFit="1"/>
    </xf>
    <xf numFmtId="0" fontId="33" fillId="0" borderId="2" xfId="53" applyFont="1" applyFill="1" applyBorder="1" applyAlignment="1">
      <alignment horizontal="left" vertical="center" wrapText="1"/>
    </xf>
    <xf numFmtId="0" fontId="33" fillId="0" borderId="2" xfId="71" applyFont="1" applyBorder="1" applyAlignment="1">
      <alignment horizontal="left" vertical="center" wrapText="1"/>
    </xf>
    <xf numFmtId="0" fontId="1" fillId="0" borderId="2" xfId="69" applyFont="1" applyBorder="1" applyAlignment="1">
      <alignment vertical="center" wrapText="1"/>
    </xf>
    <xf numFmtId="0" fontId="33" fillId="0" borderId="2" xfId="71" applyFont="1" applyBorder="1" applyAlignment="1" applyProtection="1">
      <alignment horizontal="left" vertical="center" wrapText="1" indent="2"/>
      <protection locked="0"/>
    </xf>
    <xf numFmtId="0" fontId="1" fillId="0" borderId="2" xfId="71" applyFont="1" applyBorder="1" applyAlignment="1" applyProtection="1">
      <alignment horizontal="left" vertical="center" wrapText="1" indent="2"/>
      <protection locked="0"/>
    </xf>
    <xf numFmtId="0" fontId="1" fillId="0" borderId="2" xfId="71" applyFont="1" applyBorder="1" applyAlignment="1" applyProtection="1">
      <alignment vertical="center" wrapText="1"/>
      <protection locked="0"/>
    </xf>
    <xf numFmtId="183" fontId="24" fillId="0" borderId="2" xfId="71" applyNumberFormat="1" applyFont="1" applyBorder="1" applyAlignment="1" applyProtection="1">
      <alignment vertical="center" wrapText="1"/>
      <protection locked="0"/>
    </xf>
    <xf numFmtId="0" fontId="39" fillId="0" borderId="0" xfId="71" applyFont="1"/>
    <xf numFmtId="182" fontId="39" fillId="0" borderId="0" xfId="71" applyNumberFormat="1" applyFont="1"/>
    <xf numFmtId="184" fontId="39" fillId="0" borderId="0" xfId="71" applyNumberFormat="1" applyFont="1"/>
    <xf numFmtId="182" fontId="39" fillId="0" borderId="0" xfId="71" applyNumberFormat="1" applyFont="1" applyAlignment="1">
      <alignment horizontal="right"/>
    </xf>
    <xf numFmtId="0" fontId="0" fillId="0" borderId="0" xfId="71"/>
    <xf numFmtId="0" fontId="7" fillId="0" borderId="0" xfId="76" applyFont="1" applyAlignment="1" applyProtection="1">
      <alignment horizontal="center"/>
    </xf>
    <xf numFmtId="0" fontId="7" fillId="0" borderId="0" xfId="76" applyFont="1" applyAlignment="1" applyProtection="1">
      <alignment horizontal="centerContinuous"/>
    </xf>
    <xf numFmtId="182" fontId="7" fillId="0" borderId="0" xfId="76" applyNumberFormat="1" applyFont="1" applyAlignment="1" applyProtection="1">
      <alignment horizontal="centerContinuous"/>
    </xf>
    <xf numFmtId="184" fontId="39" fillId="0" borderId="0" xfId="71" applyNumberFormat="1" applyFont="1" applyAlignment="1">
      <alignment horizontal="centerContinuous"/>
    </xf>
    <xf numFmtId="0" fontId="39" fillId="0" borderId="0" xfId="71" applyFont="1" applyAlignment="1">
      <alignment horizontal="centerContinuous"/>
    </xf>
    <xf numFmtId="0" fontId="1" fillId="0" borderId="20" xfId="71" applyFont="1" applyBorder="1" applyAlignment="1">
      <alignment horizontal="center" vertical="center" wrapText="1"/>
    </xf>
    <xf numFmtId="0" fontId="1" fillId="0" borderId="22" xfId="76" applyFont="1" applyBorder="1" applyAlignment="1" applyProtection="1">
      <alignment horizontal="center" vertical="center" wrapText="1"/>
    </xf>
    <xf numFmtId="182" fontId="1" fillId="0" borderId="20" xfId="71" applyNumberFormat="1" applyFont="1" applyBorder="1" applyAlignment="1">
      <alignment horizontal="center" vertical="center" wrapText="1"/>
    </xf>
    <xf numFmtId="184" fontId="1" fillId="0" borderId="21" xfId="71" applyNumberFormat="1" applyFont="1" applyBorder="1" applyAlignment="1">
      <alignment horizontal="center" vertical="center" wrapText="1"/>
    </xf>
    <xf numFmtId="0" fontId="1" fillId="0" borderId="21" xfId="71" applyFont="1" applyBorder="1" applyAlignment="1">
      <alignment horizontal="center" vertical="center" wrapText="1"/>
    </xf>
    <xf numFmtId="0" fontId="1" fillId="0" borderId="26" xfId="71" applyFont="1" applyBorder="1" applyAlignment="1">
      <alignment horizontal="center" vertical="center" wrapText="1"/>
    </xf>
    <xf numFmtId="182" fontId="1" fillId="0" borderId="2" xfId="71" applyNumberFormat="1" applyFont="1" applyBorder="1" applyAlignment="1">
      <alignment horizontal="center" vertical="center" wrapText="1"/>
    </xf>
    <xf numFmtId="184" fontId="1" fillId="0" borderId="23" xfId="71" applyNumberFormat="1" applyFont="1" applyBorder="1" applyAlignment="1">
      <alignment horizontal="center" vertical="center" wrapText="1"/>
    </xf>
    <xf numFmtId="0" fontId="1" fillId="0" borderId="23" xfId="71" applyFont="1" applyBorder="1" applyAlignment="1">
      <alignment horizontal="center" vertical="center" wrapText="1"/>
    </xf>
    <xf numFmtId="184" fontId="1" fillId="0" borderId="2" xfId="71" applyNumberFormat="1" applyFont="1" applyBorder="1" applyAlignment="1">
      <alignment horizontal="center" vertical="center" wrapText="1"/>
    </xf>
    <xf numFmtId="0" fontId="39" fillId="0" borderId="20" xfId="71" applyFont="1" applyBorder="1" applyAlignment="1">
      <alignment horizontal="center" vertical="center" wrapText="1"/>
    </xf>
    <xf numFmtId="0" fontId="39" fillId="0" borderId="22" xfId="71" applyFont="1" applyBorder="1" applyAlignment="1">
      <alignment horizontal="center" vertical="center" wrapText="1"/>
    </xf>
    <xf numFmtId="183" fontId="33" fillId="0" borderId="2" xfId="71" applyNumberFormat="1" applyFont="1" applyBorder="1" applyAlignment="1">
      <alignment horizontal="center" vertical="center" wrapText="1"/>
    </xf>
    <xf numFmtId="182" fontId="33" fillId="0" borderId="2" xfId="71" applyNumberFormat="1" applyFont="1" applyBorder="1" applyAlignment="1">
      <alignment horizontal="center" vertical="center" wrapText="1"/>
    </xf>
    <xf numFmtId="184" fontId="33" fillId="0" borderId="2" xfId="71" applyNumberFormat="1" applyFont="1" applyBorder="1" applyAlignment="1">
      <alignment horizontal="center" vertical="center" wrapText="1"/>
    </xf>
    <xf numFmtId="0" fontId="40" fillId="0" borderId="2" xfId="71" applyFont="1" applyBorder="1" applyAlignment="1">
      <alignment horizontal="center" vertical="center"/>
    </xf>
    <xf numFmtId="0" fontId="41" fillId="0" borderId="2" xfId="71" applyFont="1" applyBorder="1" applyAlignment="1">
      <alignment vertical="center" shrinkToFit="1"/>
    </xf>
    <xf numFmtId="0" fontId="33" fillId="0" borderId="2" xfId="71" applyFont="1" applyBorder="1"/>
    <xf numFmtId="182" fontId="33" fillId="0" borderId="2" xfId="71" applyNumberFormat="1" applyFont="1" applyBorder="1"/>
    <xf numFmtId="184" fontId="33" fillId="0" borderId="2" xfId="71" applyNumberFormat="1" applyFont="1" applyBorder="1"/>
    <xf numFmtId="0" fontId="33" fillId="0" borderId="2" xfId="71" applyFont="1" applyBorder="1" applyAlignment="1">
      <alignment horizontal="center" vertical="center"/>
    </xf>
    <xf numFmtId="0" fontId="41" fillId="0" borderId="2" xfId="71" applyFont="1" applyBorder="1" applyAlignment="1" applyProtection="1">
      <alignment vertical="center"/>
      <protection locked="0"/>
    </xf>
    <xf numFmtId="0" fontId="1" fillId="0" borderId="2" xfId="71" applyFont="1" applyBorder="1" applyAlignment="1">
      <alignment horizontal="left" vertical="center" indent="2"/>
    </xf>
    <xf numFmtId="0" fontId="42" fillId="0" borderId="2" xfId="71" applyFont="1" applyBorder="1" applyAlignment="1">
      <alignment horizontal="left" vertical="center" indent="2"/>
    </xf>
    <xf numFmtId="184" fontId="33" fillId="0" borderId="2" xfId="71" applyNumberFormat="1" applyFont="1" applyBorder="1" applyAlignment="1">
      <alignment horizontal="center"/>
    </xf>
    <xf numFmtId="182" fontId="39" fillId="0" borderId="0" xfId="71" applyNumberFormat="1" applyFont="1" applyAlignment="1">
      <alignment horizontal="centerContinuous"/>
    </xf>
    <xf numFmtId="182" fontId="1" fillId="0" borderId="0" xfId="71" applyNumberFormat="1" applyFont="1" applyAlignment="1">
      <alignment horizontal="center" vertical="center"/>
    </xf>
    <xf numFmtId="182" fontId="1" fillId="0" borderId="21" xfId="71" applyNumberFormat="1" applyFont="1" applyBorder="1" applyAlignment="1">
      <alignment horizontal="center" vertical="center" wrapText="1"/>
    </xf>
    <xf numFmtId="182" fontId="1" fillId="0" borderId="22" xfId="71" applyNumberFormat="1" applyFont="1" applyBorder="1" applyAlignment="1">
      <alignment horizontal="center" vertical="center" wrapText="1"/>
    </xf>
    <xf numFmtId="182" fontId="1" fillId="0" borderId="22" xfId="71" applyNumberFormat="1" applyFont="1" applyBorder="1" applyAlignment="1">
      <alignment horizontal="right" vertical="center" wrapText="1"/>
    </xf>
    <xf numFmtId="182" fontId="1" fillId="0" borderId="23" xfId="71" applyNumberFormat="1" applyFont="1" applyBorder="1" applyAlignment="1">
      <alignment horizontal="center" vertical="center" wrapText="1"/>
    </xf>
    <xf numFmtId="182" fontId="1" fillId="0" borderId="2" xfId="71" applyNumberFormat="1" applyFont="1" applyBorder="1" applyAlignment="1">
      <alignment horizontal="right" vertical="center" wrapText="1"/>
    </xf>
    <xf numFmtId="182" fontId="33" fillId="0" borderId="2" xfId="71" applyNumberFormat="1" applyFont="1" applyBorder="1" applyAlignment="1">
      <alignment horizontal="right"/>
    </xf>
    <xf numFmtId="0" fontId="11" fillId="0" borderId="2" xfId="71" applyFont="1" applyBorder="1" applyAlignment="1">
      <alignment horizontal="left" vertical="center" indent="2"/>
    </xf>
    <xf numFmtId="184" fontId="33" fillId="0" borderId="29" xfId="71" applyNumberFormat="1" applyFont="1" applyBorder="1"/>
    <xf numFmtId="182" fontId="33" fillId="0" borderId="26" xfId="71" applyNumberFormat="1" applyFont="1" applyBorder="1" applyAlignment="1">
      <alignment horizontal="right" vertical="center"/>
    </xf>
    <xf numFmtId="182" fontId="33" fillId="0" borderId="30" xfId="71" applyNumberFormat="1" applyFont="1" applyBorder="1" applyAlignment="1">
      <alignment horizontal="right" vertical="center"/>
    </xf>
    <xf numFmtId="182" fontId="33" fillId="0" borderId="23" xfId="71" applyNumberFormat="1" applyFont="1" applyBorder="1" applyAlignment="1">
      <alignment horizontal="right" vertical="center"/>
    </xf>
    <xf numFmtId="182" fontId="33" fillId="0" borderId="26" xfId="71" applyNumberFormat="1" applyFont="1" applyBorder="1" applyAlignment="1">
      <alignment horizontal="right" vertical="center" wrapText="1"/>
    </xf>
    <xf numFmtId="182" fontId="33" fillId="0" borderId="23" xfId="71" applyNumberFormat="1" applyFont="1" applyBorder="1" applyAlignment="1">
      <alignment horizontal="right" vertical="center" wrapText="1"/>
    </xf>
    <xf numFmtId="183" fontId="41" fillId="0" borderId="2" xfId="71" applyNumberFormat="1" applyFont="1" applyBorder="1" applyAlignment="1" applyProtection="1">
      <alignment vertical="center"/>
      <protection locked="0"/>
    </xf>
    <xf numFmtId="0" fontId="21" fillId="0" borderId="2" xfId="71" applyFont="1" applyBorder="1" applyAlignment="1">
      <alignment vertical="center" shrinkToFit="1"/>
    </xf>
    <xf numFmtId="0" fontId="6" fillId="0" borderId="2" xfId="71" applyFont="1" applyBorder="1" applyAlignment="1">
      <alignment horizontal="left" vertical="center" indent="2"/>
    </xf>
    <xf numFmtId="0" fontId="0" fillId="0" borderId="0" xfId="0" applyAlignment="1">
      <alignment wrapText="1"/>
    </xf>
    <xf numFmtId="182" fontId="0" fillId="0" borderId="0" xfId="0" applyNumberFormat="1" applyAlignment="1">
      <alignment wrapText="1"/>
    </xf>
    <xf numFmtId="0" fontId="39" fillId="0" borderId="0" xfId="0" applyFont="1"/>
    <xf numFmtId="183" fontId="39" fillId="0" borderId="0" xfId="0" applyNumberFormat="1" applyFont="1"/>
    <xf numFmtId="0" fontId="39" fillId="0" borderId="0" xfId="0" applyFont="1" applyAlignment="1">
      <alignment horizontal="center" vertical="center" wrapText="1"/>
    </xf>
    <xf numFmtId="183" fontId="39" fillId="0" borderId="0" xfId="0" applyNumberFormat="1" applyFont="1" applyAlignment="1">
      <alignment horizontal="center" vertical="center" wrapText="1"/>
    </xf>
    <xf numFmtId="183" fontId="43" fillId="0" borderId="0" xfId="76" applyNumberFormat="1" applyFont="1" applyAlignment="1" applyProtection="1">
      <alignment horizontal="center" vertical="center"/>
    </xf>
    <xf numFmtId="0" fontId="7" fillId="0" borderId="0" xfId="76" applyFont="1" applyAlignment="1" applyProtection="1">
      <alignment horizontal="center" vertical="center"/>
    </xf>
    <xf numFmtId="0" fontId="13" fillId="0" borderId="2" xfId="0" applyFont="1" applyBorder="1" applyAlignment="1">
      <alignment horizontal="center" vertical="center" wrapText="1"/>
    </xf>
    <xf numFmtId="0" fontId="13" fillId="0" borderId="24" xfId="0" applyFont="1" applyBorder="1" applyAlignment="1">
      <alignment horizontal="center" vertical="center" wrapText="1"/>
    </xf>
    <xf numFmtId="183" fontId="13" fillId="0" borderId="24" xfId="0" applyNumberFormat="1" applyFont="1" applyBorder="1" applyAlignment="1">
      <alignment horizontal="center" vertical="center" wrapText="1"/>
    </xf>
    <xf numFmtId="183" fontId="42" fillId="0" borderId="12" xfId="76" applyNumberFormat="1" applyFont="1" applyBorder="1" applyAlignment="1" applyProtection="1">
      <alignment horizontal="center" vertical="center"/>
    </xf>
    <xf numFmtId="183" fontId="13" fillId="0" borderId="2" xfId="0" applyNumberFormat="1" applyFont="1" applyBorder="1" applyAlignment="1">
      <alignment horizontal="center" vertical="center" wrapText="1"/>
    </xf>
    <xf numFmtId="0" fontId="35" fillId="0" borderId="12" xfId="76" applyFont="1" applyBorder="1" applyAlignment="1" applyProtection="1">
      <alignment horizontal="center" vertical="center"/>
    </xf>
    <xf numFmtId="0" fontId="13" fillId="0" borderId="27" xfId="0" applyFont="1" applyBorder="1" applyAlignment="1">
      <alignment horizontal="center" vertical="center" wrapText="1"/>
    </xf>
    <xf numFmtId="183" fontId="13" fillId="0" borderId="27" xfId="0" applyNumberFormat="1" applyFont="1" applyBorder="1" applyAlignment="1">
      <alignment horizontal="center" vertical="center" wrapText="1"/>
    </xf>
    <xf numFmtId="183" fontId="13" fillId="0" borderId="20"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right" vertical="center" wrapText="1"/>
    </xf>
    <xf numFmtId="0" fontId="44" fillId="0" borderId="2" xfId="0" applyFont="1" applyBorder="1" applyAlignment="1">
      <alignment horizontal="center" vertical="center" wrapText="1"/>
    </xf>
    <xf numFmtId="182" fontId="39" fillId="0" borderId="2" xfId="0" applyNumberFormat="1" applyFont="1" applyBorder="1" applyAlignment="1">
      <alignment horizontal="center" vertical="center" wrapText="1"/>
    </xf>
    <xf numFmtId="183" fontId="33" fillId="0" borderId="2" xfId="0" applyNumberFormat="1" applyFont="1" applyBorder="1" applyAlignment="1">
      <alignment horizontal="right" vertical="center"/>
    </xf>
    <xf numFmtId="182" fontId="33" fillId="0" borderId="2" xfId="0" applyNumberFormat="1" applyFont="1" applyBorder="1"/>
    <xf numFmtId="0" fontId="33" fillId="0" borderId="2" xfId="0" applyFont="1" applyBorder="1" applyAlignment="1">
      <alignment horizontal="center" vertical="center"/>
    </xf>
    <xf numFmtId="0" fontId="21" fillId="0" borderId="2" xfId="0" applyFont="1" applyBorder="1" applyAlignment="1">
      <alignment vertical="center" shrinkToFit="1"/>
    </xf>
    <xf numFmtId="0" fontId="41" fillId="0" borderId="2" xfId="0" applyFont="1" applyBorder="1" applyAlignment="1" applyProtection="1">
      <alignment vertical="center"/>
      <protection locked="0"/>
    </xf>
    <xf numFmtId="0" fontId="1" fillId="0" borderId="2" xfId="0" applyFont="1" applyBorder="1" applyAlignment="1">
      <alignment horizontal="left" vertical="center" indent="2"/>
    </xf>
    <xf numFmtId="0" fontId="45" fillId="0" borderId="2" xfId="0" applyFont="1" applyBorder="1" applyAlignment="1">
      <alignment horizontal="left" vertical="center" indent="2"/>
    </xf>
    <xf numFmtId="0" fontId="13" fillId="0" borderId="2" xfId="0" applyFont="1" applyBorder="1" applyAlignment="1">
      <alignment horizontal="left" vertical="center" indent="2"/>
    </xf>
    <xf numFmtId="0" fontId="6" fillId="0" borderId="2" xfId="0" applyFont="1" applyBorder="1" applyAlignment="1">
      <alignment horizontal="left" vertical="center" indent="2"/>
    </xf>
    <xf numFmtId="0" fontId="42" fillId="0" borderId="2" xfId="0" applyFont="1" applyBorder="1" applyAlignment="1">
      <alignment horizontal="left" vertical="center" indent="2"/>
    </xf>
    <xf numFmtId="0" fontId="39" fillId="0" borderId="0" xfId="0" applyFont="1" applyAlignment="1">
      <alignment horizontal="center" vertical="center"/>
    </xf>
    <xf numFmtId="0" fontId="13" fillId="0" borderId="12" xfId="0" applyFont="1" applyBorder="1" applyAlignment="1">
      <alignment horizontal="center" vertical="center"/>
    </xf>
    <xf numFmtId="0" fontId="46" fillId="0" borderId="2" xfId="0" applyFont="1" applyBorder="1" applyAlignment="1">
      <alignment horizontal="center" vertical="center" wrapText="1"/>
    </xf>
    <xf numFmtId="0" fontId="42"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8" fillId="0" borderId="2" xfId="0" applyFont="1" applyBorder="1" applyAlignment="1">
      <alignment horizontal="center" vertical="center" wrapText="1"/>
    </xf>
    <xf numFmtId="0" fontId="30" fillId="0" borderId="2" xfId="0" applyFont="1" applyBorder="1" applyAlignment="1">
      <alignment horizontal="center" vertical="center" wrapText="1"/>
    </xf>
    <xf numFmtId="183" fontId="13" fillId="0" borderId="12" xfId="0" applyNumberFormat="1" applyFont="1" applyBorder="1"/>
    <xf numFmtId="0" fontId="49" fillId="0" borderId="2" xfId="0" applyFont="1" applyBorder="1" applyAlignment="1">
      <alignment horizontal="center" vertical="center" wrapText="1"/>
    </xf>
    <xf numFmtId="183" fontId="1" fillId="0" borderId="2" xfId="0" applyNumberFormat="1" applyFont="1" applyBorder="1" applyAlignment="1">
      <alignment horizontal="center" vertical="center" wrapText="1"/>
    </xf>
    <xf numFmtId="183" fontId="48" fillId="0" borderId="2" xfId="0" applyNumberFormat="1" applyFont="1" applyBorder="1" applyAlignment="1">
      <alignment horizontal="center" vertical="center" wrapText="1"/>
    </xf>
    <xf numFmtId="183" fontId="39" fillId="0" borderId="2" xfId="0" applyNumberFormat="1" applyFont="1" applyBorder="1" applyAlignment="1">
      <alignment horizontal="center" vertical="center" wrapText="1"/>
    </xf>
    <xf numFmtId="183" fontId="33" fillId="0" borderId="2" xfId="0" applyNumberFormat="1" applyFont="1" applyBorder="1"/>
    <xf numFmtId="182" fontId="33" fillId="0" borderId="2" xfId="0" applyNumberFormat="1" applyFont="1" applyBorder="1" applyAlignment="1">
      <alignment horizontal="right" vertical="center" wrapText="1"/>
    </xf>
    <xf numFmtId="182" fontId="1" fillId="0" borderId="0" xfId="0" applyNumberFormat="1" applyFont="1" applyAlignment="1">
      <alignment horizontal="center" vertical="center"/>
    </xf>
    <xf numFmtId="182" fontId="13" fillId="0" borderId="2" xfId="0" applyNumberFormat="1" applyFont="1" applyBorder="1" applyAlignment="1">
      <alignment horizontal="center" vertical="center"/>
    </xf>
    <xf numFmtId="0" fontId="0" fillId="0" borderId="0" xfId="0" applyAlignment="1">
      <alignment horizontal="center" vertical="center"/>
    </xf>
    <xf numFmtId="0" fontId="46" fillId="0" borderId="2" xfId="0" applyFont="1" applyBorder="1" applyAlignment="1">
      <alignment horizontal="left" vertical="center" indent="2"/>
    </xf>
    <xf numFmtId="0" fontId="11" fillId="0" borderId="2" xfId="0" applyFont="1" applyBorder="1" applyAlignment="1">
      <alignment horizontal="left" vertical="center" indent="2"/>
    </xf>
    <xf numFmtId="182" fontId="33" fillId="0" borderId="2" xfId="0" applyNumberFormat="1" applyFont="1" applyBorder="1" applyAlignment="1">
      <alignment horizontal="center" vertical="center" wrapText="1"/>
    </xf>
    <xf numFmtId="0" fontId="14" fillId="0" borderId="2" xfId="0" applyFont="1" applyBorder="1" applyAlignment="1">
      <alignment horizontal="left" vertical="center" indent="2"/>
    </xf>
    <xf numFmtId="183" fontId="33" fillId="0" borderId="29" xfId="0" applyNumberFormat="1" applyFont="1" applyBorder="1" applyAlignment="1">
      <alignment horizontal="right" vertical="center"/>
    </xf>
    <xf numFmtId="0" fontId="33" fillId="0" borderId="29" xfId="0" applyFont="1" applyBorder="1" applyAlignment="1">
      <alignment horizontal="right" vertical="center"/>
    </xf>
    <xf numFmtId="0" fontId="41" fillId="0" borderId="2" xfId="0" applyFont="1" applyBorder="1" applyAlignment="1">
      <alignment vertical="center" shrinkToFit="1"/>
    </xf>
    <xf numFmtId="0" fontId="33" fillId="0" borderId="2" xfId="0" applyFont="1" applyBorder="1" applyAlignment="1">
      <alignment horizontal="right" vertical="center"/>
    </xf>
    <xf numFmtId="183" fontId="21" fillId="0" borderId="2" xfId="0" applyNumberFormat="1" applyFont="1" applyBorder="1" applyAlignment="1" applyProtection="1">
      <alignment vertical="center"/>
      <protection locked="0"/>
    </xf>
    <xf numFmtId="0" fontId="33" fillId="0" borderId="2" xfId="0" applyFont="1" applyBorder="1"/>
    <xf numFmtId="0" fontId="50" fillId="0" borderId="0" xfId="0" applyFont="1" applyFill="1" applyAlignment="1">
      <alignment horizontal="center" vertical="center" wrapText="1"/>
    </xf>
    <xf numFmtId="0" fontId="6" fillId="0" borderId="0" xfId="0" applyFont="1" applyFill="1" applyAlignment="1">
      <alignment vertical="center"/>
    </xf>
    <xf numFmtId="0" fontId="51" fillId="0" borderId="0" xfId="0" applyFont="1" applyFill="1" applyAlignment="1">
      <alignment vertical="center" wrapText="1"/>
    </xf>
    <xf numFmtId="0" fontId="52" fillId="0" borderId="0" xfId="0" applyFont="1" applyFill="1" applyAlignment="1">
      <alignment horizontal="right" vertical="center" wrapText="1"/>
    </xf>
    <xf numFmtId="0" fontId="53" fillId="5" borderId="2" xfId="0" applyFont="1" applyFill="1" applyBorder="1" applyAlignment="1">
      <alignment horizontal="center" vertical="center"/>
    </xf>
    <xf numFmtId="0" fontId="53" fillId="5" borderId="2" xfId="0" applyFont="1" applyFill="1" applyBorder="1" applyAlignment="1">
      <alignment horizontal="left" vertical="center"/>
    </xf>
    <xf numFmtId="3" fontId="54" fillId="6" borderId="2" xfId="0" applyNumberFormat="1" applyFont="1" applyFill="1" applyBorder="1" applyAlignment="1">
      <alignment horizontal="right" vertical="center"/>
    </xf>
    <xf numFmtId="0" fontId="54" fillId="5" borderId="2" xfId="0" applyFont="1" applyFill="1" applyBorder="1" applyAlignment="1">
      <alignment horizontal="left" vertical="center"/>
    </xf>
    <xf numFmtId="0" fontId="53" fillId="5" borderId="2" xfId="0" applyFont="1" applyFill="1" applyBorder="1" applyAlignment="1">
      <alignment vertical="center"/>
    </xf>
    <xf numFmtId="3" fontId="54" fillId="7" borderId="2" xfId="0" applyNumberFormat="1" applyFont="1" applyFill="1" applyBorder="1" applyAlignment="1">
      <alignment horizontal="right" vertical="center"/>
    </xf>
    <xf numFmtId="0" fontId="54" fillId="5" borderId="2" xfId="0" applyFont="1" applyFill="1" applyBorder="1" applyAlignment="1">
      <alignment vertical="center"/>
    </xf>
    <xf numFmtId="0" fontId="54" fillId="5" borderId="20" xfId="0" applyFont="1" applyFill="1" applyBorder="1" applyAlignment="1">
      <alignment vertical="center"/>
    </xf>
    <xf numFmtId="0" fontId="39" fillId="3" borderId="0" xfId="63" applyFont="1" applyFill="1" applyAlignment="1">
      <alignment vertical="center"/>
    </xf>
    <xf numFmtId="0" fontId="26" fillId="3" borderId="0" xfId="63" applyFont="1" applyFill="1" applyAlignment="1">
      <alignment horizontal="center" vertical="center"/>
    </xf>
    <xf numFmtId="0" fontId="14" fillId="3" borderId="2" xfId="63" applyFont="1" applyFill="1" applyBorder="1" applyAlignment="1">
      <alignment horizontal="center" vertical="center"/>
    </xf>
    <xf numFmtId="0" fontId="14" fillId="3" borderId="2" xfId="0" applyFont="1" applyFill="1" applyBorder="1" applyAlignment="1">
      <alignment horizontal="center" vertical="center"/>
    </xf>
    <xf numFmtId="0" fontId="14" fillId="3" borderId="2" xfId="63" applyFont="1" applyFill="1" applyBorder="1" applyAlignment="1">
      <alignment horizontal="center" vertical="center" wrapText="1"/>
    </xf>
    <xf numFmtId="0" fontId="14" fillId="3" borderId="2" xfId="0" applyFont="1" applyFill="1" applyBorder="1" applyAlignment="1">
      <alignment horizontal="left" vertical="center"/>
    </xf>
    <xf numFmtId="0" fontId="14" fillId="3" borderId="2" xfId="63" applyFont="1" applyFill="1" applyBorder="1" applyAlignment="1">
      <alignment vertical="center"/>
    </xf>
    <xf numFmtId="180" fontId="14" fillId="4" borderId="2" xfId="63" applyNumberFormat="1" applyFont="1" applyFill="1" applyBorder="1" applyAlignment="1">
      <alignment vertical="center" shrinkToFit="1"/>
    </xf>
    <xf numFmtId="180" fontId="14" fillId="3" borderId="2" xfId="63" applyNumberFormat="1" applyFont="1" applyFill="1" applyBorder="1" applyAlignment="1" applyProtection="1">
      <alignment vertical="center" shrinkToFit="1"/>
      <protection locked="0"/>
    </xf>
    <xf numFmtId="180" fontId="55" fillId="3" borderId="2" xfId="63" applyNumberFormat="1" applyFont="1" applyFill="1" applyBorder="1" applyAlignment="1" applyProtection="1">
      <alignment vertical="center" shrinkToFit="1"/>
      <protection locked="0"/>
    </xf>
    <xf numFmtId="183" fontId="14" fillId="3" borderId="2" xfId="63" applyNumberFormat="1" applyFont="1" applyFill="1" applyBorder="1" applyAlignment="1">
      <alignment vertical="center"/>
    </xf>
    <xf numFmtId="180" fontId="14" fillId="3" borderId="0" xfId="63" applyNumberFormat="1" applyFont="1" applyFill="1" applyAlignment="1" applyProtection="1">
      <alignment vertical="center" shrinkToFit="1"/>
      <protection locked="0"/>
    </xf>
    <xf numFmtId="0" fontId="14" fillId="3" borderId="2" xfId="63" applyFont="1" applyFill="1" applyBorder="1" applyAlignment="1">
      <alignment horizontal="left" vertical="center"/>
    </xf>
    <xf numFmtId="180" fontId="56" fillId="8" borderId="2" xfId="0" applyNumberFormat="1" applyFont="1" applyFill="1" applyBorder="1" applyAlignment="1">
      <alignment vertical="center" shrinkToFit="1"/>
    </xf>
    <xf numFmtId="180" fontId="14" fillId="3" borderId="2" xfId="63" applyNumberFormat="1" applyFont="1" applyFill="1" applyBorder="1" applyAlignment="1">
      <alignment vertical="center" shrinkToFit="1"/>
    </xf>
    <xf numFmtId="180" fontId="55" fillId="3" borderId="2" xfId="63" applyNumberFormat="1" applyFont="1" applyFill="1" applyBorder="1" applyAlignment="1">
      <alignment vertical="center" shrinkToFit="1"/>
    </xf>
    <xf numFmtId="0" fontId="41" fillId="3" borderId="2" xfId="63" applyFont="1" applyFill="1" applyBorder="1" applyAlignment="1">
      <alignment horizontal="distributed" vertical="center"/>
    </xf>
    <xf numFmtId="180" fontId="55" fillId="9" borderId="2" xfId="63" applyNumberFormat="1" applyFont="1" applyFill="1" applyBorder="1" applyAlignment="1">
      <alignment vertical="center" shrinkToFit="1"/>
    </xf>
    <xf numFmtId="0" fontId="27" fillId="3" borderId="0" xfId="63" applyFont="1" applyFill="1" applyAlignment="1">
      <alignment horizontal="right" vertical="center"/>
    </xf>
    <xf numFmtId="180" fontId="55" fillId="4" borderId="2" xfId="63" applyNumberFormat="1" applyFont="1" applyFill="1" applyBorder="1" applyAlignment="1">
      <alignment vertical="center" shrinkToFit="1"/>
    </xf>
    <xf numFmtId="182" fontId="0" fillId="0" borderId="0" xfId="0" applyNumberFormat="1"/>
    <xf numFmtId="0" fontId="7" fillId="0" borderId="0" xfId="76" applyFont="1" applyFill="1" applyAlignment="1" applyProtection="1">
      <alignment horizontal="center"/>
    </xf>
    <xf numFmtId="0" fontId="7" fillId="0" borderId="0" xfId="76" applyFont="1" applyFill="1" applyBorder="1" applyAlignment="1" applyProtection="1">
      <alignment horizontal="center"/>
    </xf>
    <xf numFmtId="182" fontId="7" fillId="0" borderId="0" xfId="76" applyNumberFormat="1" applyFont="1" applyFill="1" applyBorder="1" applyAlignment="1" applyProtection="1">
      <alignment horizontal="center"/>
    </xf>
    <xf numFmtId="0" fontId="57" fillId="0" borderId="2" xfId="0" applyFont="1" applyBorder="1" applyAlignment="1">
      <alignment horizontal="center" vertical="center" wrapText="1"/>
    </xf>
    <xf numFmtId="0" fontId="57" fillId="0" borderId="22" xfId="0" applyFont="1" applyBorder="1" applyAlignment="1">
      <alignment horizontal="center" vertical="center" wrapText="1"/>
    </xf>
    <xf numFmtId="182" fontId="57" fillId="0" borderId="2" xfId="0" applyNumberFormat="1" applyFont="1" applyBorder="1" applyAlignment="1">
      <alignment horizontal="center" vertical="center" wrapText="1"/>
    </xf>
    <xf numFmtId="0" fontId="57" fillId="0" borderId="20" xfId="0" applyFont="1" applyBorder="1" applyAlignment="1">
      <alignment horizontal="center" vertical="center" wrapText="1"/>
    </xf>
    <xf numFmtId="0" fontId="57" fillId="0" borderId="24" xfId="0" applyFont="1" applyBorder="1" applyAlignment="1">
      <alignment horizontal="center" vertical="center" wrapText="1"/>
    </xf>
    <xf numFmtId="182" fontId="57" fillId="0" borderId="0" xfId="0" applyNumberFormat="1" applyFont="1" applyAlignment="1">
      <alignment vertical="center" wrapText="1"/>
    </xf>
    <xf numFmtId="0" fontId="57" fillId="0" borderId="0" xfId="0" applyFont="1" applyAlignment="1">
      <alignment vertical="center" wrapText="1"/>
    </xf>
    <xf numFmtId="0" fontId="57" fillId="0" borderId="26" xfId="0" applyFont="1" applyBorder="1" applyAlignment="1">
      <alignment horizontal="center" vertical="center" wrapText="1"/>
    </xf>
    <xf numFmtId="0" fontId="57" fillId="0" borderId="27" xfId="0" applyFont="1" applyBorder="1" applyAlignment="1">
      <alignment horizontal="center" vertical="center" wrapText="1"/>
    </xf>
    <xf numFmtId="182" fontId="57" fillId="0" borderId="26" xfId="0" applyNumberFormat="1" applyFont="1" applyBorder="1" applyAlignment="1">
      <alignment horizontal="center" vertical="center" wrapText="1"/>
    </xf>
    <xf numFmtId="0" fontId="1" fillId="0" borderId="2" xfId="0" applyNumberFormat="1" applyFont="1" applyFill="1" applyBorder="1" applyAlignment="1" applyProtection="1">
      <alignment horizontal="left" vertical="center"/>
    </xf>
    <xf numFmtId="0" fontId="58" fillId="0" borderId="20" xfId="0" applyNumberFormat="1" applyFont="1" applyFill="1" applyBorder="1" applyAlignment="1" applyProtection="1">
      <alignment horizontal="left" vertical="center"/>
    </xf>
    <xf numFmtId="3" fontId="1" fillId="0" borderId="2" xfId="0" applyNumberFormat="1" applyFont="1" applyFill="1" applyBorder="1" applyAlignment="1" applyProtection="1">
      <alignment horizontal="right" vertical="center"/>
    </xf>
    <xf numFmtId="0" fontId="1" fillId="0" borderId="20" xfId="0" applyNumberFormat="1" applyFont="1" applyFill="1" applyBorder="1" applyAlignment="1" applyProtection="1">
      <alignment horizontal="left" vertical="center"/>
    </xf>
    <xf numFmtId="0" fontId="1" fillId="0" borderId="0" xfId="76" applyFont="1" applyFill="1" applyBorder="1" applyAlignment="1" applyProtection="1">
      <alignment horizontal="center"/>
    </xf>
    <xf numFmtId="0" fontId="1" fillId="0" borderId="24" xfId="0" applyNumberFormat="1" applyFont="1" applyFill="1" applyBorder="1" applyAlignment="1" applyProtection="1">
      <alignment horizontal="left" vertical="center"/>
    </xf>
    <xf numFmtId="0" fontId="38" fillId="0" borderId="2" xfId="0" applyNumberFormat="1" applyFont="1" applyFill="1" applyBorder="1" applyAlignment="1" applyProtection="1">
      <alignment horizontal="left" vertical="center"/>
    </xf>
    <xf numFmtId="0" fontId="7" fillId="0" borderId="0" xfId="0" applyFont="1" applyAlignment="1">
      <alignment horizontal="center"/>
    </xf>
    <xf numFmtId="0" fontId="6" fillId="0" borderId="0" xfId="76">
      <protection locked="0"/>
    </xf>
    <xf numFmtId="0" fontId="6" fillId="10" borderId="0" xfId="76" applyFill="1">
      <protection locked="0"/>
    </xf>
    <xf numFmtId="0" fontId="42" fillId="0" borderId="0" xfId="76" applyFont="1">
      <protection locked="0"/>
    </xf>
    <xf numFmtId="0" fontId="20" fillId="0" borderId="2" xfId="76" applyFont="1" applyBorder="1" applyAlignment="1">
      <alignment horizontal="center" vertical="center"/>
      <protection locked="0"/>
    </xf>
    <xf numFmtId="0" fontId="20" fillId="0" borderId="2" xfId="76" applyFont="1" applyBorder="1" applyAlignment="1">
      <alignment horizontal="center" vertical="center" wrapText="1"/>
      <protection locked="0"/>
    </xf>
    <xf numFmtId="0" fontId="20" fillId="10" borderId="2" xfId="76" applyFont="1" applyFill="1" applyBorder="1" applyAlignment="1">
      <alignment horizontal="center" vertical="center" wrapText="1"/>
      <protection locked="0"/>
    </xf>
    <xf numFmtId="0" fontId="20" fillId="0" borderId="2" xfId="76" applyFont="1" applyBorder="1" applyAlignment="1">
      <alignment horizontal="center"/>
      <protection locked="0"/>
    </xf>
    <xf numFmtId="0" fontId="21" fillId="0" borderId="2" xfId="76" applyFont="1" applyBorder="1">
      <protection locked="0"/>
    </xf>
    <xf numFmtId="178" fontId="14" fillId="0" borderId="2" xfId="76" applyNumberFormat="1" applyFont="1" applyBorder="1">
      <protection locked="0"/>
    </xf>
    <xf numFmtId="183" fontId="14" fillId="0" borderId="2" xfId="76" applyNumberFormat="1" applyFont="1" applyBorder="1" applyProtection="1"/>
    <xf numFmtId="10" fontId="14" fillId="0" borderId="2" xfId="75" applyNumberFormat="1" applyFont="1" applyBorder="1" applyAlignment="1" applyProtection="1">
      <alignment vertical="center"/>
    </xf>
    <xf numFmtId="178" fontId="14" fillId="0" borderId="2" xfId="76" applyNumberFormat="1" applyFont="1" applyBorder="1" applyProtection="1"/>
    <xf numFmtId="0" fontId="13" fillId="0" borderId="2" xfId="63" applyFont="1" applyBorder="1" applyAlignment="1" applyProtection="1">
      <protection locked="0"/>
    </xf>
    <xf numFmtId="1" fontId="13" fillId="0" borderId="2" xfId="63" applyNumberFormat="1" applyFont="1" applyBorder="1" applyAlignment="1" applyProtection="1">
      <protection locked="0"/>
    </xf>
    <xf numFmtId="178" fontId="14" fillId="10" borderId="2" xfId="76" applyNumberFormat="1" applyFont="1" applyFill="1" applyBorder="1">
      <protection locked="0"/>
    </xf>
    <xf numFmtId="0" fontId="13" fillId="0" borderId="2" xfId="76" applyFont="1" applyBorder="1" applyAlignment="1">
      <alignment horizontal="left" indent="1"/>
      <protection locked="0"/>
    </xf>
    <xf numFmtId="0" fontId="13" fillId="0" borderId="2" xfId="76" applyFont="1" applyBorder="1" applyAlignment="1">
      <alignment horizontal="left" indent="2"/>
      <protection locked="0"/>
    </xf>
    <xf numFmtId="0" fontId="21" fillId="0" borderId="2" xfId="76" applyFont="1" applyBorder="1" applyAlignment="1">
      <alignment horizontal="center"/>
      <protection locked="0"/>
    </xf>
    <xf numFmtId="0" fontId="13" fillId="0" borderId="30" xfId="76" applyFont="1" applyBorder="1" applyAlignment="1">
      <alignment horizontal="left" indent="1"/>
      <protection locked="0"/>
    </xf>
    <xf numFmtId="0" fontId="59" fillId="0" borderId="0" xfId="0" applyFont="1" applyAlignment="1">
      <alignment horizontal="center"/>
    </xf>
    <xf numFmtId="0" fontId="60" fillId="0" borderId="2" xfId="75" applyFont="1" applyBorder="1" applyAlignment="1">
      <alignment horizontal="center"/>
      <protection locked="0"/>
    </xf>
    <xf numFmtId="0" fontId="20" fillId="0" borderId="26" xfId="75" applyFont="1" applyBorder="1" applyAlignment="1">
      <alignment horizontal="center" vertical="center" wrapText="1"/>
      <protection locked="0"/>
    </xf>
    <xf numFmtId="0" fontId="24" fillId="0" borderId="26" xfId="75" applyFont="1" applyBorder="1" applyAlignment="1">
      <alignment horizontal="center" vertical="center" wrapText="1"/>
      <protection locked="0"/>
    </xf>
    <xf numFmtId="0" fontId="61" fillId="0" borderId="20" xfId="75" applyFont="1" applyBorder="1" applyAlignment="1">
      <alignment horizontal="center" vertical="center"/>
      <protection locked="0"/>
    </xf>
    <xf numFmtId="0" fontId="61" fillId="0" borderId="22" xfId="75" applyFont="1" applyBorder="1" applyAlignment="1">
      <alignment horizontal="center" vertical="center"/>
      <protection locked="0"/>
    </xf>
    <xf numFmtId="0" fontId="20" fillId="0" borderId="23" xfId="75" applyFont="1" applyBorder="1" applyAlignment="1">
      <alignment horizontal="center" vertical="center" wrapText="1"/>
      <protection locked="0"/>
    </xf>
    <xf numFmtId="0" fontId="24" fillId="0" borderId="23" xfId="75" applyFont="1" applyBorder="1" applyAlignment="1">
      <alignment horizontal="center" vertical="center" wrapText="1"/>
      <protection locked="0"/>
    </xf>
    <xf numFmtId="0" fontId="61" fillId="0" borderId="2" xfId="75" applyFont="1" applyBorder="1" applyAlignment="1">
      <alignment horizontal="center" vertical="center"/>
      <protection locked="0"/>
    </xf>
    <xf numFmtId="1" fontId="58" fillId="0" borderId="2" xfId="75" applyNumberFormat="1" applyFont="1" applyBorder="1" applyAlignment="1">
      <alignment horizontal="left" vertical="center"/>
      <protection locked="0"/>
    </xf>
    <xf numFmtId="178" fontId="33" fillId="0" borderId="2" xfId="75" applyNumberFormat="1" applyFont="1" applyBorder="1" applyAlignment="1" applyProtection="1">
      <alignment vertical="center"/>
    </xf>
    <xf numFmtId="178" fontId="33" fillId="0" borderId="2" xfId="75" applyNumberFormat="1" applyFont="1" applyBorder="1" applyAlignment="1" applyProtection="1">
      <alignment horizontal="right" vertical="center"/>
    </xf>
    <xf numFmtId="10" fontId="33" fillId="0" borderId="2" xfId="75" applyNumberFormat="1" applyFont="1" applyBorder="1" applyAlignment="1" applyProtection="1">
      <alignment vertical="center"/>
    </xf>
    <xf numFmtId="0" fontId="1" fillId="0" borderId="2" xfId="75" applyFont="1" applyBorder="1" applyAlignment="1">
      <alignment vertical="center"/>
      <protection locked="0"/>
    </xf>
    <xf numFmtId="0" fontId="58" fillId="0" borderId="2" xfId="75" applyFont="1" applyBorder="1" applyAlignment="1">
      <alignment horizontal="center" vertical="center"/>
      <protection locked="0"/>
    </xf>
    <xf numFmtId="178" fontId="40" fillId="0" borderId="2" xfId="75" applyNumberFormat="1" applyFont="1" applyBorder="1" applyAlignment="1" applyProtection="1">
      <alignment horizontal="center" vertical="center"/>
    </xf>
    <xf numFmtId="178" fontId="40" fillId="0" borderId="2" xfId="75" applyNumberFormat="1" applyFont="1" applyBorder="1" applyAlignment="1" applyProtection="1">
      <alignment vertical="center"/>
    </xf>
    <xf numFmtId="0" fontId="13" fillId="0" borderId="2" xfId="67" applyFont="1" applyBorder="1" applyAlignment="1" applyProtection="1">
      <alignment vertical="center" wrapText="1"/>
    </xf>
    <xf numFmtId="178" fontId="33" fillId="0" borderId="2" xfId="75" applyNumberFormat="1" applyFont="1" applyBorder="1" applyAlignment="1">
      <alignment horizontal="right" vertical="center"/>
      <protection locked="0"/>
    </xf>
    <xf numFmtId="0" fontId="33" fillId="0" borderId="2" xfId="67" applyFont="1" applyBorder="1" applyAlignment="1" applyProtection="1">
      <alignment vertical="center" wrapText="1"/>
    </xf>
    <xf numFmtId="0" fontId="33" fillId="0" borderId="2" xfId="63" applyFont="1" applyBorder="1">
      <alignment vertical="center"/>
    </xf>
    <xf numFmtId="178" fontId="33" fillId="0" borderId="2" xfId="63" applyNumberFormat="1" applyFont="1" applyBorder="1">
      <alignment vertical="center"/>
    </xf>
    <xf numFmtId="178" fontId="33" fillId="0" borderId="2" xfId="67" applyNumberFormat="1" applyFont="1" applyBorder="1" applyAlignment="1" applyProtection="1">
      <alignment horizontal="right" vertical="center" wrapText="1"/>
    </xf>
    <xf numFmtId="183" fontId="1" fillId="0" borderId="2" xfId="63" applyNumberFormat="1" applyFont="1" applyBorder="1" applyProtection="1">
      <alignment vertical="center"/>
      <protection locked="0"/>
    </xf>
    <xf numFmtId="49" fontId="33" fillId="0" borderId="2" xfId="72" applyNumberFormat="1" applyFont="1" applyBorder="1" applyAlignment="1" applyProtection="1">
      <alignment horizontal="left" vertical="center" wrapText="1" shrinkToFit="1"/>
    </xf>
    <xf numFmtId="49" fontId="62" fillId="0" borderId="2" xfId="72" applyNumberFormat="1" applyFont="1" applyBorder="1" applyAlignment="1" applyProtection="1">
      <alignment horizontal="left" vertical="center" wrapText="1" shrinkToFit="1"/>
    </xf>
    <xf numFmtId="178" fontId="40" fillId="0" borderId="2" xfId="75" applyNumberFormat="1" applyFont="1" applyBorder="1" applyAlignment="1" applyProtection="1">
      <alignment horizontal="right" vertical="center"/>
    </xf>
    <xf numFmtId="0" fontId="33" fillId="0" borderId="2" xfId="67" applyFont="1" applyBorder="1" applyAlignment="1" applyProtection="1">
      <alignment vertical="center"/>
    </xf>
    <xf numFmtId="1" fontId="1" fillId="0" borderId="2" xfId="75" applyNumberFormat="1" applyFont="1" applyBorder="1" applyAlignment="1">
      <alignment horizontal="left" vertical="center" indent="1"/>
      <protection locked="0"/>
    </xf>
    <xf numFmtId="178" fontId="33" fillId="0" borderId="2" xfId="75" applyNumberFormat="1" applyFont="1" applyBorder="1" applyAlignment="1" applyProtection="1">
      <alignment horizontal="left" vertical="center"/>
    </xf>
    <xf numFmtId="0" fontId="58" fillId="0" borderId="2" xfId="75" applyFont="1" applyBorder="1" applyAlignment="1">
      <alignment vertical="center"/>
      <protection locked="0"/>
    </xf>
    <xf numFmtId="0" fontId="58" fillId="0" borderId="2" xfId="63" applyFont="1" applyBorder="1">
      <alignment vertical="center"/>
    </xf>
    <xf numFmtId="0" fontId="58" fillId="0" borderId="2" xfId="75" applyFont="1" applyBorder="1" applyAlignment="1">
      <alignment horizontal="left" vertical="center"/>
      <protection locked="0"/>
    </xf>
    <xf numFmtId="0" fontId="62" fillId="0" borderId="2" xfId="67" applyFont="1" applyBorder="1" applyAlignment="1" applyProtection="1">
      <alignment vertical="center"/>
    </xf>
    <xf numFmtId="0" fontId="33" fillId="0" borderId="2" xfId="75" applyFont="1" applyBorder="1" applyAlignment="1">
      <alignment horizontal="left" vertical="center"/>
      <protection locked="0"/>
    </xf>
    <xf numFmtId="178" fontId="33" fillId="0" borderId="2" xfId="75" applyNumberFormat="1" applyFont="1" applyBorder="1" applyAlignment="1">
      <alignment horizontal="left" vertical="center"/>
      <protection locked="0"/>
    </xf>
    <xf numFmtId="0" fontId="33" fillId="0" borderId="2" xfId="75" applyFont="1" applyBorder="1" applyAlignment="1">
      <alignment vertical="center"/>
      <protection locked="0"/>
    </xf>
    <xf numFmtId="178" fontId="33" fillId="0" borderId="2" xfId="75" applyNumberFormat="1" applyFont="1" applyBorder="1" applyAlignment="1">
      <alignment vertical="center"/>
      <protection locked="0"/>
    </xf>
    <xf numFmtId="0" fontId="13" fillId="0" borderId="2" xfId="75" applyFont="1" applyBorder="1" applyAlignment="1">
      <alignment horizontal="left" vertical="center"/>
      <protection locked="0"/>
    </xf>
    <xf numFmtId="0" fontId="11" fillId="0" borderId="2" xfId="75" applyFont="1" applyBorder="1" applyAlignment="1">
      <alignment horizontal="center" vertical="center"/>
      <protection locked="0"/>
    </xf>
    <xf numFmtId="0" fontId="1" fillId="0" borderId="0" xfId="75" applyFont="1" applyAlignment="1">
      <alignment vertical="center"/>
      <protection locked="0"/>
    </xf>
    <xf numFmtId="178" fontId="0" fillId="0" borderId="0" xfId="0" applyNumberFormat="1"/>
    <xf numFmtId="0" fontId="1" fillId="0" borderId="0" xfId="0" applyFont="1" applyAlignment="1">
      <alignment horizont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百分比 2 2" xfId="52"/>
    <cellStyle name="RowLevel_2" xfId="53"/>
    <cellStyle name="常规 2 2 2" xfId="54"/>
    <cellStyle name="RowLevel_3 2" xfId="55"/>
    <cellStyle name="常规 3 2" xfId="56"/>
    <cellStyle name="RowLevel_4 2" xfId="57"/>
    <cellStyle name="Normal 2" xfId="58"/>
    <cellStyle name="常规 2 2" xfId="59"/>
    <cellStyle name="常规 2 3" xfId="60"/>
    <cellStyle name="Normal" xfId="61"/>
    <cellStyle name="RowLevel_1" xfId="62"/>
    <cellStyle name="常规 2" xfId="63"/>
    <cellStyle name="常规 3" xfId="64"/>
    <cellStyle name="常规 4" xfId="65"/>
    <cellStyle name="常规 4 2" xfId="66"/>
    <cellStyle name="常规 4 2 2" xfId="67"/>
    <cellStyle name="常规 4 2 2 2" xfId="68"/>
    <cellStyle name="常规 4 3" xfId="69"/>
    <cellStyle name="常规 5" xfId="70"/>
    <cellStyle name="常规 7" xfId="71"/>
    <cellStyle name="常规_2011年全省结算汇总表2012(1).03.28定稿 2 2" xfId="72"/>
    <cellStyle name="常规_2013年市本级政府基金汇总表" xfId="73"/>
    <cellStyle name="常规_2015年市本级财政预算（第八稿）" xfId="74"/>
    <cellStyle name="常规_Sheet1" xfId="75"/>
    <cellStyle name="常规_Sheet2" xfId="76"/>
    <cellStyle name="常规_Sheet4" xfId="77"/>
    <cellStyle name="常规 2 10" xfId="78"/>
  </cellStyles>
  <dxfs count="2">
    <dxf>
      <font>
        <color theme="0"/>
      </font>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udit\&#28165;&#21326;&#21516;&#26041;\&#27169;&#29256;04\&#21516;&#26041;2004&#38468;&#27880;&#27169;&#264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2018&#24180;\2018&#24180;&#37096;&#38376;&#39044;&#31639;\&#22320;&#26041;&#36130;&#25919;&#39044;&#31639;&#25253;&#34920;\&#19996;&#23433;&#21439;2018&#24180;&#22320;&#26041;&#36130;&#25919;&#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19;&#34183;\&#24037;&#20316;\2007&#24180;\&#35760;&#24080;\2007&#24180;&#35760;&#2408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Audit\&#28165;&#21326;&#21516;&#26041;\&#27169;&#29256;04\&#21516;&#26041;2004&#38468;&#2788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2018&#24180;\2018&#24180;&#37096;&#38376;&#39044;&#31639;\&#22320;&#26041;&#36130;&#25919;&#39044;&#31639;&#25253;&#34920;\&#19996;&#23433;&#21439;2018&#24180;&#22320;&#26041;&#36130;&#25919;&#39044;&#31639;&#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130;&#25919;-&#21776;&#28248;&#37329;\&#39044;&#31639;\2025\431122_&#19996;&#23433;&#21439;_&#20154;&#22823;&#25209;&#22797;&#39044;&#31639;&#25253;&#34920;_20240328%201115%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istrator\Downloads\431122_&#19996;&#23433;&#21439;_&#20154;&#22823;&#25209;&#22797;&#39044;&#31639;&#25253;&#34920;_20240328%201115%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 val="XL4Poppy"/>
      <sheetName val="_x005f_x0000__x005f_x0000__x005f_x0000__x005f_x0000__x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e"/>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 val="XL4Poppy"/>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view="pageBreakPreview" zoomScale="85" zoomScaleNormal="100" workbookViewId="0">
      <selection activeCell="G28" sqref="G28"/>
    </sheetView>
  </sheetViews>
  <sheetFormatPr defaultColWidth="9" defaultRowHeight="13.5"/>
  <cols>
    <col min="1" max="1" width="32.5" customWidth="1"/>
    <col min="6" max="6" width="24.5" customWidth="1"/>
    <col min="8" max="8" width="8.5" customWidth="1"/>
    <col min="10" max="10" width="9" customWidth="1"/>
    <col min="12" max="12" width="13.8333333333333"/>
  </cols>
  <sheetData>
    <row r="1" ht="33" customHeight="1" spans="1:10">
      <c r="A1" s="423" t="s">
        <v>0</v>
      </c>
      <c r="B1" s="423"/>
      <c r="C1" s="423"/>
      <c r="D1" s="423"/>
      <c r="E1" s="423"/>
      <c r="F1" s="423"/>
      <c r="G1" s="423"/>
      <c r="H1" s="423"/>
      <c r="I1" s="423"/>
      <c r="J1" s="423"/>
    </row>
    <row r="2" ht="16.5" customHeight="1" spans="2:10">
      <c r="B2" s="443"/>
      <c r="C2" s="443"/>
      <c r="D2" s="443"/>
      <c r="E2" s="443"/>
      <c r="F2" s="314"/>
      <c r="G2" s="443"/>
      <c r="H2" s="443"/>
      <c r="I2" s="485" t="s">
        <v>1</v>
      </c>
      <c r="J2" s="443"/>
    </row>
    <row r="3" ht="18.75" spans="1:10">
      <c r="A3" s="444" t="s">
        <v>2</v>
      </c>
      <c r="B3" s="444"/>
      <c r="C3" s="444"/>
      <c r="D3" s="444"/>
      <c r="E3" s="444"/>
      <c r="F3" s="444" t="s">
        <v>3</v>
      </c>
      <c r="G3" s="444"/>
      <c r="H3" s="444"/>
      <c r="I3" s="444"/>
      <c r="J3" s="444"/>
    </row>
    <row r="4" ht="14" customHeight="1" spans="1:10">
      <c r="A4" s="445" t="s">
        <v>4</v>
      </c>
      <c r="B4" s="446" t="s">
        <v>5</v>
      </c>
      <c r="C4" s="446" t="s">
        <v>6</v>
      </c>
      <c r="D4" s="447" t="s">
        <v>7</v>
      </c>
      <c r="E4" s="448"/>
      <c r="F4" s="445" t="s">
        <v>8</v>
      </c>
      <c r="G4" s="446" t="s">
        <v>5</v>
      </c>
      <c r="H4" s="446" t="s">
        <v>6</v>
      </c>
      <c r="I4" s="451" t="s">
        <v>7</v>
      </c>
      <c r="J4" s="451"/>
    </row>
    <row r="5" spans="1:10">
      <c r="A5" s="449"/>
      <c r="B5" s="450"/>
      <c r="C5" s="450"/>
      <c r="D5" s="451" t="s">
        <v>9</v>
      </c>
      <c r="E5" s="451" t="s">
        <v>10</v>
      </c>
      <c r="F5" s="449"/>
      <c r="G5" s="450"/>
      <c r="H5" s="450"/>
      <c r="I5" s="451" t="s">
        <v>9</v>
      </c>
      <c r="J5" s="451" t="s">
        <v>10</v>
      </c>
    </row>
    <row r="6" ht="20.25" customHeight="1" spans="1:10">
      <c r="A6" s="452" t="s">
        <v>11</v>
      </c>
      <c r="B6" s="453">
        <v>91437</v>
      </c>
      <c r="C6" s="453">
        <v>85561</v>
      </c>
      <c r="D6" s="454">
        <v>5876</v>
      </c>
      <c r="E6" s="455">
        <v>0.0686761491801171</v>
      </c>
      <c r="F6" s="456" t="s">
        <v>12</v>
      </c>
      <c r="G6" s="454">
        <v>41174.33466</v>
      </c>
      <c r="H6" s="454">
        <v>53691</v>
      </c>
      <c r="I6" s="453">
        <v>-12516.66534</v>
      </c>
      <c r="J6" s="455">
        <v>-0.233124086718444</v>
      </c>
    </row>
    <row r="7" ht="20.25" customHeight="1" spans="1:10">
      <c r="A7" s="452" t="s">
        <v>13</v>
      </c>
      <c r="B7" s="453">
        <v>38572.955</v>
      </c>
      <c r="C7" s="453">
        <v>36662.38</v>
      </c>
      <c r="D7" s="454">
        <v>1910.575</v>
      </c>
      <c r="E7" s="455">
        <v>0.052112683355527</v>
      </c>
      <c r="F7" s="456" t="s">
        <v>14</v>
      </c>
      <c r="G7" s="454">
        <v>0</v>
      </c>
      <c r="H7" s="454">
        <v>266</v>
      </c>
      <c r="I7" s="453">
        <v>-266</v>
      </c>
      <c r="J7" s="455">
        <v>-1</v>
      </c>
    </row>
    <row r="8" ht="20.25" customHeight="1" spans="1:10">
      <c r="A8" s="457" t="s">
        <v>15</v>
      </c>
      <c r="B8" s="458">
        <v>130009.955</v>
      </c>
      <c r="C8" s="458">
        <v>122223.38</v>
      </c>
      <c r="D8" s="454">
        <v>7786.575</v>
      </c>
      <c r="E8" s="455">
        <v>0.063707737423069</v>
      </c>
      <c r="F8" s="456" t="s">
        <v>16</v>
      </c>
      <c r="G8" s="454">
        <v>13353.52994</v>
      </c>
      <c r="H8" s="454">
        <v>13921</v>
      </c>
      <c r="I8" s="453">
        <v>-567.47006</v>
      </c>
      <c r="J8" s="455">
        <v>-0.0407635988793908</v>
      </c>
    </row>
    <row r="9" ht="20.25" customHeight="1" spans="1:10">
      <c r="A9" s="452" t="s">
        <v>17</v>
      </c>
      <c r="B9" s="459">
        <v>255577.76</v>
      </c>
      <c r="C9" s="459">
        <v>281397</v>
      </c>
      <c r="D9" s="454">
        <v>-25819.24</v>
      </c>
      <c r="E9" s="455">
        <v>-0.0917537855769607</v>
      </c>
      <c r="F9" s="456" t="s">
        <v>18</v>
      </c>
      <c r="G9" s="454">
        <v>79285.5862971429</v>
      </c>
      <c r="H9" s="454">
        <v>91404</v>
      </c>
      <c r="I9" s="453">
        <v>-12118.4137028571</v>
      </c>
      <c r="J9" s="455">
        <v>-0.132580780959883</v>
      </c>
    </row>
    <row r="10" ht="20.25" customHeight="1" spans="1:10">
      <c r="A10" s="460" t="s">
        <v>19</v>
      </c>
      <c r="B10" s="461">
        <v>7702</v>
      </c>
      <c r="C10" s="461">
        <v>7702</v>
      </c>
      <c r="D10" s="454">
        <v>0</v>
      </c>
      <c r="E10" s="455">
        <v>0</v>
      </c>
      <c r="F10" s="456" t="s">
        <v>20</v>
      </c>
      <c r="G10" s="454">
        <v>1386.04585142857</v>
      </c>
      <c r="H10" s="454">
        <v>1865</v>
      </c>
      <c r="I10" s="453">
        <v>-478.954148571429</v>
      </c>
      <c r="J10" s="455">
        <v>-0.256811875909613</v>
      </c>
    </row>
    <row r="11" ht="20.25" customHeight="1" spans="1:10">
      <c r="A11" s="462" t="s">
        <v>21</v>
      </c>
      <c r="B11" s="461">
        <v>1855</v>
      </c>
      <c r="C11" s="461">
        <v>1855</v>
      </c>
      <c r="D11" s="454">
        <v>0</v>
      </c>
      <c r="E11" s="455">
        <v>0</v>
      </c>
      <c r="F11" s="456" t="s">
        <v>22</v>
      </c>
      <c r="G11" s="454">
        <v>3517.67250857143</v>
      </c>
      <c r="H11" s="454">
        <v>4391</v>
      </c>
      <c r="I11" s="453">
        <v>-873.327491428571</v>
      </c>
      <c r="J11" s="455">
        <v>-0.198890341933175</v>
      </c>
    </row>
    <row r="12" ht="20.25" customHeight="1" spans="1:10">
      <c r="A12" s="462" t="s">
        <v>23</v>
      </c>
      <c r="B12" s="461">
        <v>620</v>
      </c>
      <c r="C12" s="461">
        <v>620</v>
      </c>
      <c r="D12" s="454">
        <v>0</v>
      </c>
      <c r="E12" s="455">
        <v>0</v>
      </c>
      <c r="F12" s="456" t="s">
        <v>24</v>
      </c>
      <c r="G12" s="454">
        <v>87396.5432915829</v>
      </c>
      <c r="H12" s="454">
        <v>65542</v>
      </c>
      <c r="I12" s="453">
        <v>21854.5432915829</v>
      </c>
      <c r="J12" s="455">
        <v>0.33344333849414</v>
      </c>
    </row>
    <row r="13" ht="20.25" customHeight="1" spans="1:10">
      <c r="A13" s="462" t="s">
        <v>25</v>
      </c>
      <c r="B13" s="461">
        <v>1455</v>
      </c>
      <c r="C13" s="461">
        <v>1455</v>
      </c>
      <c r="D13" s="454">
        <v>0</v>
      </c>
      <c r="E13" s="455">
        <v>0</v>
      </c>
      <c r="F13" s="456" t="s">
        <v>26</v>
      </c>
      <c r="G13" s="454">
        <v>34049.8886171429</v>
      </c>
      <c r="H13" s="454">
        <v>53908</v>
      </c>
      <c r="I13" s="453">
        <v>-19858.1113828571</v>
      </c>
      <c r="J13" s="455">
        <v>-0.368370397396623</v>
      </c>
    </row>
    <row r="14" ht="20.25" customHeight="1" spans="1:10">
      <c r="A14" s="462" t="s">
        <v>27</v>
      </c>
      <c r="B14" s="454">
        <v>3772</v>
      </c>
      <c r="C14" s="454">
        <v>3772</v>
      </c>
      <c r="D14" s="454">
        <v>0</v>
      </c>
      <c r="E14" s="455">
        <v>0</v>
      </c>
      <c r="F14" s="456" t="s">
        <v>28</v>
      </c>
      <c r="G14" s="454">
        <v>12453.6121828571</v>
      </c>
      <c r="H14" s="454">
        <v>14008</v>
      </c>
      <c r="I14" s="453">
        <v>-1554.38781714286</v>
      </c>
      <c r="J14" s="455">
        <v>-0.110964293057029</v>
      </c>
    </row>
    <row r="15" ht="20.25" customHeight="1" spans="1:10">
      <c r="A15" s="460" t="s">
        <v>29</v>
      </c>
      <c r="B15" s="454">
        <v>229734.21</v>
      </c>
      <c r="C15" s="454">
        <v>248989</v>
      </c>
      <c r="D15" s="454">
        <v>-19254.79</v>
      </c>
      <c r="E15" s="455">
        <v>-0.0773318901638226</v>
      </c>
      <c r="F15" s="456" t="s">
        <v>30</v>
      </c>
      <c r="G15" s="454">
        <v>7893.76510571429</v>
      </c>
      <c r="H15" s="454">
        <v>7930</v>
      </c>
      <c r="I15" s="453">
        <v>-36.2348942857143</v>
      </c>
      <c r="J15" s="455">
        <v>-0.00456934354170424</v>
      </c>
    </row>
    <row r="16" ht="20.25" customHeight="1" spans="1:10">
      <c r="A16" s="463" t="s">
        <v>31</v>
      </c>
      <c r="B16" s="464">
        <v>197</v>
      </c>
      <c r="C16" s="464">
        <v>197</v>
      </c>
      <c r="D16" s="454">
        <v>0</v>
      </c>
      <c r="E16" s="455">
        <v>0</v>
      </c>
      <c r="F16" s="456" t="s">
        <v>32</v>
      </c>
      <c r="G16" s="454">
        <v>67754.3879171429</v>
      </c>
      <c r="H16" s="454">
        <v>75888</v>
      </c>
      <c r="I16" s="453">
        <v>-8133.61208285714</v>
      </c>
      <c r="J16" s="455">
        <v>-0.107179159852113</v>
      </c>
    </row>
    <row r="17" ht="20.25" customHeight="1" spans="1:10">
      <c r="A17" s="462" t="s">
        <v>33</v>
      </c>
      <c r="B17" s="465">
        <v>68043</v>
      </c>
      <c r="C17" s="465">
        <v>65105</v>
      </c>
      <c r="D17" s="454">
        <v>2938</v>
      </c>
      <c r="E17" s="455">
        <v>0.0451271023730897</v>
      </c>
      <c r="F17" s="456" t="s">
        <v>34</v>
      </c>
      <c r="G17" s="454">
        <v>9609.61480571429</v>
      </c>
      <c r="H17" s="454">
        <v>17302</v>
      </c>
      <c r="I17" s="453">
        <v>-7692.38519428571</v>
      </c>
      <c r="J17" s="455">
        <v>-0.444595144739667</v>
      </c>
    </row>
    <row r="18" ht="20.25" customHeight="1" spans="1:10">
      <c r="A18" s="462" t="s">
        <v>35</v>
      </c>
      <c r="B18" s="465">
        <v>23051</v>
      </c>
      <c r="C18" s="465">
        <v>21235</v>
      </c>
      <c r="D18" s="454">
        <v>1816</v>
      </c>
      <c r="E18" s="455">
        <v>0.0855191900164822</v>
      </c>
      <c r="F18" s="466" t="s">
        <v>36</v>
      </c>
      <c r="G18" s="454">
        <v>1356.56</v>
      </c>
      <c r="H18" s="454">
        <v>1846</v>
      </c>
      <c r="I18" s="453">
        <v>-489.44</v>
      </c>
      <c r="J18" s="455">
        <v>-0.265135427952329</v>
      </c>
    </row>
    <row r="19" ht="20.25" customHeight="1" spans="1:10">
      <c r="A19" s="462" t="s">
        <v>37</v>
      </c>
      <c r="B19" s="465">
        <v>2524</v>
      </c>
      <c r="C19" s="465">
        <v>6338</v>
      </c>
      <c r="D19" s="454">
        <v>-3814</v>
      </c>
      <c r="E19" s="455">
        <v>-0.601767118964973</v>
      </c>
      <c r="F19" s="466" t="s">
        <v>38</v>
      </c>
      <c r="G19" s="454">
        <v>591.111</v>
      </c>
      <c r="H19" s="454">
        <v>1280</v>
      </c>
      <c r="I19" s="453">
        <v>-688.889</v>
      </c>
      <c r="J19" s="455">
        <v>-0.53819453125</v>
      </c>
    </row>
    <row r="20" ht="20.25" customHeight="1" spans="1:10">
      <c r="A20" s="462" t="s">
        <v>39</v>
      </c>
      <c r="B20" s="465">
        <v>15616.4</v>
      </c>
      <c r="C20" s="465">
        <v>16115</v>
      </c>
      <c r="D20" s="454">
        <v>-498.6</v>
      </c>
      <c r="E20" s="455">
        <v>-0.0309401179025752</v>
      </c>
      <c r="F20" s="466" t="s">
        <v>40</v>
      </c>
      <c r="G20" s="454">
        <v>4005.02455571429</v>
      </c>
      <c r="H20" s="454">
        <v>4351</v>
      </c>
      <c r="I20" s="453">
        <v>-345.975444285714</v>
      </c>
      <c r="J20" s="455">
        <v>-0.0795163052828578</v>
      </c>
    </row>
    <row r="21" ht="20.25" customHeight="1" spans="1:10">
      <c r="A21" s="467" t="s">
        <v>41</v>
      </c>
      <c r="B21" s="465">
        <v>1073.93</v>
      </c>
      <c r="C21" s="465">
        <v>1151</v>
      </c>
      <c r="D21" s="454">
        <v>-77.0699999999999</v>
      </c>
      <c r="E21" s="455">
        <v>-0.0669591659426585</v>
      </c>
      <c r="F21" s="466" t="s">
        <v>42</v>
      </c>
      <c r="G21" s="454">
        <v>14297.8054808571</v>
      </c>
      <c r="H21" s="454">
        <v>5134</v>
      </c>
      <c r="I21" s="453">
        <v>9163.80548085714</v>
      </c>
      <c r="J21" s="455">
        <v>1.7849251034003</v>
      </c>
    </row>
    <row r="22" ht="20.25" customHeight="1" spans="1:10">
      <c r="A22" s="467" t="s">
        <v>43</v>
      </c>
      <c r="B22" s="465">
        <v>140</v>
      </c>
      <c r="C22" s="465">
        <v>140</v>
      </c>
      <c r="D22" s="454">
        <v>0</v>
      </c>
      <c r="E22" s="455">
        <v>0</v>
      </c>
      <c r="F22" s="466" t="s">
        <v>44</v>
      </c>
      <c r="G22" s="454">
        <v>671.406542857143</v>
      </c>
      <c r="H22" s="454">
        <v>676</v>
      </c>
      <c r="I22" s="453">
        <v>-4.59345714285712</v>
      </c>
      <c r="J22" s="455">
        <v>-0.00679505494505495</v>
      </c>
    </row>
    <row r="23" ht="20.25" customHeight="1" spans="1:10">
      <c r="A23" s="467" t="s">
        <v>45</v>
      </c>
      <c r="B23" s="465">
        <v>108</v>
      </c>
      <c r="C23" s="465">
        <v>108</v>
      </c>
      <c r="D23" s="454">
        <v>0</v>
      </c>
      <c r="E23" s="455">
        <v>0</v>
      </c>
      <c r="F23" s="466" t="s">
        <v>46</v>
      </c>
      <c r="G23" s="454">
        <v>15</v>
      </c>
      <c r="H23" s="454">
        <v>12</v>
      </c>
      <c r="I23" s="453">
        <v>3</v>
      </c>
      <c r="J23" s="455">
        <v>0.25</v>
      </c>
    </row>
    <row r="24" ht="20.25" customHeight="1" spans="1:10">
      <c r="A24" s="467" t="s">
        <v>47</v>
      </c>
      <c r="B24" s="465">
        <v>16859.79</v>
      </c>
      <c r="C24" s="465">
        <v>14426</v>
      </c>
      <c r="D24" s="454">
        <v>2433.79</v>
      </c>
      <c r="E24" s="455">
        <v>0.168708581727437</v>
      </c>
      <c r="F24" s="466" t="s">
        <v>48</v>
      </c>
      <c r="G24" s="454">
        <v>2800.85105142857</v>
      </c>
      <c r="H24" s="454">
        <v>3008</v>
      </c>
      <c r="I24" s="453">
        <v>-207.148948571429</v>
      </c>
      <c r="J24" s="455">
        <v>-0.0688660068389059</v>
      </c>
    </row>
    <row r="25" ht="20.25" customHeight="1" spans="1:10">
      <c r="A25" s="468" t="s">
        <v>49</v>
      </c>
      <c r="B25" s="465">
        <v>32038.29</v>
      </c>
      <c r="C25" s="465">
        <v>29091</v>
      </c>
      <c r="D25" s="454">
        <v>2947.29</v>
      </c>
      <c r="E25" s="455">
        <v>0.101312777147571</v>
      </c>
      <c r="F25" s="466" t="s">
        <v>50</v>
      </c>
      <c r="G25" s="454">
        <v>5000</v>
      </c>
      <c r="H25" s="454">
        <v>2000</v>
      </c>
      <c r="I25" s="453">
        <v>3000</v>
      </c>
      <c r="J25" s="455">
        <v>1.5</v>
      </c>
    </row>
    <row r="26" ht="20.25" customHeight="1" spans="1:10">
      <c r="A26" s="467" t="s">
        <v>51</v>
      </c>
      <c r="B26" s="465">
        <v>8622.94</v>
      </c>
      <c r="C26" s="465">
        <v>32867</v>
      </c>
      <c r="D26" s="454">
        <v>-24244.06</v>
      </c>
      <c r="E26" s="455">
        <v>-0.737641403231205</v>
      </c>
      <c r="F26" s="466" t="s">
        <v>52</v>
      </c>
      <c r="G26" s="454">
        <v>10683</v>
      </c>
      <c r="H26" s="454">
        <v>6741</v>
      </c>
      <c r="I26" s="453">
        <v>3942</v>
      </c>
      <c r="J26" s="455">
        <v>0.584779706275033</v>
      </c>
    </row>
    <row r="27" ht="20.25" customHeight="1" spans="1:10">
      <c r="A27" s="467" t="s">
        <v>53</v>
      </c>
      <c r="B27" s="465">
        <v>29765.87</v>
      </c>
      <c r="C27" s="465">
        <v>27775</v>
      </c>
      <c r="D27" s="454">
        <v>1990.87</v>
      </c>
      <c r="E27" s="455">
        <v>0.0716784878487848</v>
      </c>
      <c r="F27" s="456" t="s">
        <v>54</v>
      </c>
      <c r="G27" s="454">
        <v>4216.77</v>
      </c>
      <c r="H27" s="454">
        <v>1725</v>
      </c>
      <c r="I27" s="453">
        <v>2491.77</v>
      </c>
      <c r="J27" s="455">
        <v>1.44450434782609</v>
      </c>
    </row>
    <row r="28" ht="20.25" customHeight="1" spans="1:12">
      <c r="A28" s="462" t="s">
        <v>55</v>
      </c>
      <c r="B28" s="465">
        <v>4194</v>
      </c>
      <c r="C28" s="465">
        <v>4053</v>
      </c>
      <c r="D28" s="454">
        <v>141</v>
      </c>
      <c r="E28" s="455">
        <v>0.0347890451517394</v>
      </c>
      <c r="F28" s="457" t="s">
        <v>56</v>
      </c>
      <c r="G28" s="469">
        <v>401512.509808154</v>
      </c>
      <c r="H28" s="469">
        <v>426889</v>
      </c>
      <c r="I28" s="453">
        <v>-25376.4901918456</v>
      </c>
      <c r="J28" s="455">
        <v>-0.0594451723793437</v>
      </c>
      <c r="K28" s="484"/>
      <c r="L28" s="484"/>
    </row>
    <row r="29" ht="20.25" customHeight="1" spans="1:12">
      <c r="A29" s="462" t="s">
        <v>57</v>
      </c>
      <c r="B29" s="465">
        <v>6945.7</v>
      </c>
      <c r="C29" s="465">
        <v>6595</v>
      </c>
      <c r="D29" s="454">
        <v>350.7</v>
      </c>
      <c r="E29" s="455">
        <v>0.0531766489764973</v>
      </c>
      <c r="F29" s="452" t="s">
        <v>58</v>
      </c>
      <c r="G29" s="459">
        <v>7852</v>
      </c>
      <c r="H29" s="459">
        <v>11503</v>
      </c>
      <c r="I29" s="453">
        <v>-3651</v>
      </c>
      <c r="J29" s="455">
        <v>-0.317395462053377</v>
      </c>
      <c r="L29" s="484"/>
    </row>
    <row r="30" ht="20.25" customHeight="1" spans="1:10">
      <c r="A30" s="470" t="s">
        <v>59</v>
      </c>
      <c r="B30" s="465">
        <v>4844</v>
      </c>
      <c r="C30" s="465">
        <v>7383</v>
      </c>
      <c r="D30" s="454">
        <v>-2539</v>
      </c>
      <c r="E30" s="455">
        <v>-0.343898144385751</v>
      </c>
      <c r="F30" s="471" t="s">
        <v>60</v>
      </c>
      <c r="G30" s="472"/>
      <c r="H30" s="472"/>
      <c r="I30" s="453">
        <v>0</v>
      </c>
      <c r="J30" s="455" t="s">
        <v>61</v>
      </c>
    </row>
    <row r="31" ht="20.25" customHeight="1" spans="1:10">
      <c r="A31" s="470" t="s">
        <v>62</v>
      </c>
      <c r="B31" s="465">
        <v>6834</v>
      </c>
      <c r="C31" s="465">
        <v>5211</v>
      </c>
      <c r="D31" s="454">
        <v>1623</v>
      </c>
      <c r="E31" s="455">
        <v>0.311456534254462</v>
      </c>
      <c r="F31" s="471" t="s">
        <v>63</v>
      </c>
      <c r="G31" s="453"/>
      <c r="H31" s="453"/>
      <c r="I31" s="453">
        <v>0</v>
      </c>
      <c r="J31" s="455" t="s">
        <v>61</v>
      </c>
    </row>
    <row r="32" ht="20.25" customHeight="1" spans="1:10">
      <c r="A32" s="470" t="s">
        <v>64</v>
      </c>
      <c r="B32" s="465">
        <v>0</v>
      </c>
      <c r="C32" s="465">
        <v>3886</v>
      </c>
      <c r="D32" s="454">
        <v>-3886</v>
      </c>
      <c r="E32" s="455">
        <v>-1</v>
      </c>
      <c r="F32" s="471" t="s">
        <v>65</v>
      </c>
      <c r="G32" s="453">
        <v>39</v>
      </c>
      <c r="H32" s="453">
        <v>39</v>
      </c>
      <c r="I32" s="453">
        <v>0</v>
      </c>
      <c r="J32" s="455">
        <v>0</v>
      </c>
    </row>
    <row r="33" ht="20.25" customHeight="1" spans="1:10">
      <c r="A33" s="470" t="s">
        <v>66</v>
      </c>
      <c r="B33" s="465">
        <v>1257.25</v>
      </c>
      <c r="C33" s="465">
        <v>390</v>
      </c>
      <c r="D33" s="454">
        <v>867.25</v>
      </c>
      <c r="E33" s="455">
        <v>2.22371794871795</v>
      </c>
      <c r="F33" s="471" t="s">
        <v>67</v>
      </c>
      <c r="G33" s="453">
        <v>7813</v>
      </c>
      <c r="H33" s="453">
        <v>11464</v>
      </c>
      <c r="I33" s="453">
        <v>-3651</v>
      </c>
      <c r="J33" s="455">
        <v>-0.31847522679693</v>
      </c>
    </row>
    <row r="34" ht="20.25" customHeight="1" spans="1:10">
      <c r="A34" s="470" t="s">
        <v>68</v>
      </c>
      <c r="B34" s="465">
        <v>565.27</v>
      </c>
      <c r="C34" s="465">
        <v>678</v>
      </c>
      <c r="D34" s="454">
        <v>-112.73</v>
      </c>
      <c r="E34" s="455">
        <v>-0.166268436578171</v>
      </c>
      <c r="F34" s="473" t="s">
        <v>69</v>
      </c>
      <c r="G34" s="454">
        <v>0</v>
      </c>
      <c r="H34" s="454">
        <v>0</v>
      </c>
      <c r="I34" s="453">
        <v>0</v>
      </c>
      <c r="J34" s="455" t="s">
        <v>61</v>
      </c>
    </row>
    <row r="35" ht="20.25" customHeight="1" spans="1:10">
      <c r="A35" s="470" t="s">
        <v>70</v>
      </c>
      <c r="B35" s="465">
        <v>206</v>
      </c>
      <c r="C35" s="465">
        <v>190</v>
      </c>
      <c r="D35" s="454">
        <v>16</v>
      </c>
      <c r="E35" s="455">
        <v>0.0842105263157895</v>
      </c>
      <c r="F35" s="474" t="s">
        <v>71</v>
      </c>
      <c r="G35" s="464"/>
      <c r="H35" s="464"/>
      <c r="I35" s="453">
        <v>0</v>
      </c>
      <c r="J35" s="455" t="s">
        <v>61</v>
      </c>
    </row>
    <row r="36" ht="20.25" customHeight="1" spans="1:10">
      <c r="A36" s="470" t="s">
        <v>72</v>
      </c>
      <c r="B36" s="465">
        <v>3818</v>
      </c>
      <c r="C36" s="465">
        <v>3209</v>
      </c>
      <c r="D36" s="454">
        <v>609</v>
      </c>
      <c r="E36" s="455">
        <v>0.189778747273294</v>
      </c>
      <c r="F36" s="475" t="s">
        <v>73</v>
      </c>
      <c r="G36" s="459">
        <v>563.205191845598</v>
      </c>
      <c r="H36" s="459">
        <v>781.380000000005</v>
      </c>
      <c r="I36" s="453">
        <v>-218.174808154406</v>
      </c>
      <c r="J36" s="455">
        <v>-0.279217292680137</v>
      </c>
    </row>
    <row r="37" ht="20.25" customHeight="1" spans="1:10">
      <c r="A37" s="476" t="s">
        <v>74</v>
      </c>
      <c r="B37" s="465">
        <v>223</v>
      </c>
      <c r="C37" s="465">
        <v>327</v>
      </c>
      <c r="D37" s="454">
        <v>-104</v>
      </c>
      <c r="E37" s="455">
        <v>-0.318042813455658</v>
      </c>
      <c r="F37" s="477" t="s">
        <v>75</v>
      </c>
      <c r="G37" s="478"/>
      <c r="H37" s="478"/>
      <c r="I37" s="453">
        <v>0</v>
      </c>
      <c r="J37" s="455" t="s">
        <v>61</v>
      </c>
    </row>
    <row r="38" ht="20.25" customHeight="1" spans="1:10">
      <c r="A38" s="462" t="s">
        <v>76</v>
      </c>
      <c r="B38" s="465">
        <v>2756.77</v>
      </c>
      <c r="C38" s="465">
        <v>2519</v>
      </c>
      <c r="D38" s="454">
        <v>237.77</v>
      </c>
      <c r="E38" s="455">
        <v>0.0943906312028582</v>
      </c>
      <c r="F38" s="477" t="s">
        <v>77</v>
      </c>
      <c r="G38" s="478"/>
      <c r="H38" s="478"/>
      <c r="I38" s="453">
        <v>0</v>
      </c>
      <c r="J38" s="455" t="s">
        <v>61</v>
      </c>
    </row>
    <row r="39" ht="20.25" customHeight="1" spans="1:10">
      <c r="A39" s="462" t="s">
        <v>78</v>
      </c>
      <c r="B39" s="465">
        <v>50</v>
      </c>
      <c r="C39" s="465"/>
      <c r="D39" s="454">
        <v>50</v>
      </c>
      <c r="E39" s="455" t="s">
        <v>61</v>
      </c>
      <c r="F39" s="477"/>
      <c r="G39" s="478"/>
      <c r="H39" s="478"/>
      <c r="I39" s="453"/>
      <c r="J39" s="455"/>
    </row>
    <row r="40" ht="20.25" customHeight="1" spans="1:10">
      <c r="A40" s="460" t="s">
        <v>79</v>
      </c>
      <c r="B40" s="461">
        <v>18141.55</v>
      </c>
      <c r="C40" s="461">
        <v>24706</v>
      </c>
      <c r="D40" s="454">
        <v>-6564.45</v>
      </c>
      <c r="E40" s="455">
        <v>-0.265702663320651</v>
      </c>
      <c r="F40" s="479"/>
      <c r="G40" s="480"/>
      <c r="H40" s="480"/>
      <c r="I40" s="453">
        <v>0</v>
      </c>
      <c r="J40" s="455" t="s">
        <v>61</v>
      </c>
    </row>
    <row r="41" ht="20.25" customHeight="1" spans="1:10">
      <c r="A41" s="452" t="s">
        <v>80</v>
      </c>
      <c r="B41" s="461">
        <v>18000</v>
      </c>
      <c r="C41" s="461">
        <v>11000</v>
      </c>
      <c r="D41" s="454">
        <v>7000</v>
      </c>
      <c r="E41" s="455">
        <v>0.636363636363636</v>
      </c>
      <c r="F41" s="479"/>
      <c r="G41" s="480"/>
      <c r="H41" s="480"/>
      <c r="I41" s="453">
        <v>0</v>
      </c>
      <c r="J41" s="455" t="s">
        <v>61</v>
      </c>
    </row>
    <row r="42" ht="20.25" customHeight="1" spans="1:10">
      <c r="A42" s="481" t="s">
        <v>81</v>
      </c>
      <c r="B42" s="461">
        <v>15000</v>
      </c>
      <c r="C42" s="461">
        <v>10000</v>
      </c>
      <c r="D42" s="454">
        <v>5000</v>
      </c>
      <c r="E42" s="455">
        <v>0.5</v>
      </c>
      <c r="F42" s="479"/>
      <c r="G42" s="480"/>
      <c r="H42" s="480"/>
      <c r="I42" s="453">
        <v>0</v>
      </c>
      <c r="J42" s="455" t="s">
        <v>61</v>
      </c>
    </row>
    <row r="43" ht="20.25" customHeight="1" spans="1:10">
      <c r="A43" s="481" t="s">
        <v>82</v>
      </c>
      <c r="B43" s="461">
        <v>3000</v>
      </c>
      <c r="C43" s="461">
        <v>1000</v>
      </c>
      <c r="D43" s="454">
        <v>2000</v>
      </c>
      <c r="E43" s="455">
        <v>2</v>
      </c>
      <c r="F43" s="479"/>
      <c r="G43" s="480"/>
      <c r="H43" s="480"/>
      <c r="I43" s="453">
        <v>0</v>
      </c>
      <c r="J43" s="455" t="s">
        <v>61</v>
      </c>
    </row>
    <row r="44" ht="20.25" customHeight="1" spans="1:10">
      <c r="A44" s="452" t="s">
        <v>83</v>
      </c>
      <c r="B44" s="461">
        <v>5427</v>
      </c>
      <c r="C44" s="461">
        <v>8695</v>
      </c>
      <c r="D44" s="454">
        <v>-3268</v>
      </c>
      <c r="E44" s="455">
        <v>-0.375848188614146</v>
      </c>
      <c r="F44" s="479"/>
      <c r="G44" s="480"/>
      <c r="H44" s="480"/>
      <c r="I44" s="453">
        <v>0</v>
      </c>
      <c r="J44" s="455" t="s">
        <v>61</v>
      </c>
    </row>
    <row r="45" ht="20.25" customHeight="1" spans="1:10">
      <c r="A45" s="452" t="s">
        <v>84</v>
      </c>
      <c r="B45" s="461"/>
      <c r="C45" s="461">
        <v>12843</v>
      </c>
      <c r="D45" s="454">
        <v>-12843</v>
      </c>
      <c r="E45" s="455">
        <v>-1</v>
      </c>
      <c r="F45" s="479"/>
      <c r="G45" s="480"/>
      <c r="H45" s="480"/>
      <c r="I45" s="453">
        <v>0</v>
      </c>
      <c r="J45" s="455" t="s">
        <v>61</v>
      </c>
    </row>
    <row r="46" ht="20.25" customHeight="1" spans="1:10">
      <c r="A46" s="452" t="s">
        <v>85</v>
      </c>
      <c r="B46" s="461">
        <v>913</v>
      </c>
      <c r="C46" s="461">
        <v>3015</v>
      </c>
      <c r="D46" s="454">
        <v>-2102</v>
      </c>
      <c r="E46" s="455">
        <v>-0.697180762852405</v>
      </c>
      <c r="F46" s="479"/>
      <c r="G46" s="480"/>
      <c r="H46" s="480"/>
      <c r="I46" s="453">
        <v>0</v>
      </c>
      <c r="J46" s="455" t="s">
        <v>61</v>
      </c>
    </row>
    <row r="47" ht="20.25" customHeight="1" spans="1:11">
      <c r="A47" s="482" t="s">
        <v>86</v>
      </c>
      <c r="B47" s="454">
        <v>409927.715</v>
      </c>
      <c r="C47" s="454">
        <v>439173.38</v>
      </c>
      <c r="D47" s="454">
        <v>-29245.665</v>
      </c>
      <c r="E47" s="455">
        <v>-0.0665925266235399</v>
      </c>
      <c r="F47" s="482" t="s">
        <v>87</v>
      </c>
      <c r="G47" s="454">
        <v>409927.715</v>
      </c>
      <c r="H47" s="454">
        <v>439173.38</v>
      </c>
      <c r="I47" s="453">
        <v>-29245.665</v>
      </c>
      <c r="J47" s="455">
        <v>4.44539506835153</v>
      </c>
      <c r="K47" s="484"/>
    </row>
    <row r="48" spans="1:8">
      <c r="A48" s="483" t="s">
        <v>88</v>
      </c>
      <c r="H48" s="484"/>
    </row>
  </sheetData>
  <mergeCells count="11">
    <mergeCell ref="A1:J1"/>
    <mergeCell ref="A3:E3"/>
    <mergeCell ref="F3:J3"/>
    <mergeCell ref="D4:E4"/>
    <mergeCell ref="I4:J4"/>
    <mergeCell ref="A4:A5"/>
    <mergeCell ref="B4:B5"/>
    <mergeCell ref="C4:C5"/>
    <mergeCell ref="F4:F5"/>
    <mergeCell ref="G4:G5"/>
    <mergeCell ref="H4:H5"/>
  </mergeCells>
  <conditionalFormatting sqref="D6:E47">
    <cfRule type="cellIs" dxfId="0" priority="3" operator="equal">
      <formula>0</formula>
    </cfRule>
  </conditionalFormatting>
  <conditionalFormatting sqref="I6:J47">
    <cfRule type="cellIs" dxfId="0" priority="1" operator="equal">
      <formula>0</formula>
    </cfRule>
  </conditionalFormatting>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view="pageBreakPreview" zoomScaleNormal="100" workbookViewId="0">
      <selection activeCell="H21" sqref="H21"/>
    </sheetView>
  </sheetViews>
  <sheetFormatPr defaultColWidth="9" defaultRowHeight="14.25" outlineLevelCol="7"/>
  <cols>
    <col min="1" max="1" width="42.1666666666667" style="126" customWidth="1"/>
    <col min="2" max="8" width="15.1666666666667" style="126" customWidth="1"/>
    <col min="9" max="16383" width="9" style="126"/>
  </cols>
  <sheetData>
    <row r="1" ht="27" spans="1:8">
      <c r="A1" s="127" t="s">
        <v>2396</v>
      </c>
      <c r="B1" s="127"/>
      <c r="C1" s="127"/>
      <c r="D1" s="127"/>
      <c r="E1" s="127"/>
      <c r="F1" s="127"/>
      <c r="G1" s="127"/>
      <c r="H1" s="127"/>
    </row>
    <row r="2" ht="22" customHeight="1" spans="1:8">
      <c r="A2" s="128"/>
      <c r="B2" s="128"/>
      <c r="C2" s="129"/>
      <c r="D2" s="130"/>
      <c r="E2" s="131" t="s">
        <v>2397</v>
      </c>
      <c r="F2" s="131"/>
      <c r="G2" s="131"/>
      <c r="H2" s="131"/>
    </row>
    <row r="3" ht="26.25" customHeight="1" spans="1:8">
      <c r="A3" s="132" t="s">
        <v>2398</v>
      </c>
      <c r="B3" s="133" t="s">
        <v>2399</v>
      </c>
      <c r="C3" s="134"/>
      <c r="D3" s="135" t="s">
        <v>2400</v>
      </c>
      <c r="E3" s="134"/>
      <c r="F3" s="132" t="s">
        <v>2401</v>
      </c>
      <c r="G3" s="132"/>
      <c r="H3" s="132"/>
    </row>
    <row r="4" ht="26.25" customHeight="1" spans="1:8">
      <c r="A4" s="132"/>
      <c r="B4" s="132" t="s">
        <v>129</v>
      </c>
      <c r="C4" s="132" t="s">
        <v>1049</v>
      </c>
      <c r="D4" s="132" t="s">
        <v>129</v>
      </c>
      <c r="E4" s="132" t="s">
        <v>1049</v>
      </c>
      <c r="F4" s="132" t="s">
        <v>129</v>
      </c>
      <c r="G4" s="132" t="s">
        <v>1049</v>
      </c>
      <c r="H4" s="136" t="s">
        <v>2402</v>
      </c>
    </row>
    <row r="5" ht="26.25" customHeight="1" spans="1:8">
      <c r="A5" s="137" t="s">
        <v>2403</v>
      </c>
      <c r="B5" s="138">
        <v>835</v>
      </c>
      <c r="C5" s="138">
        <v>426.77</v>
      </c>
      <c r="D5" s="138"/>
      <c r="E5" s="138"/>
      <c r="F5" s="138">
        <f>B5+D5</f>
        <v>835</v>
      </c>
      <c r="G5" s="138">
        <f t="shared" ref="G5:G24" si="0">C5+E5</f>
        <v>426.77</v>
      </c>
      <c r="H5" s="138">
        <f>G5-F5</f>
        <v>-408.23</v>
      </c>
    </row>
    <row r="6" ht="26.25" customHeight="1" spans="1:8">
      <c r="A6" s="139" t="s">
        <v>2404</v>
      </c>
      <c r="B6" s="140">
        <v>30</v>
      </c>
      <c r="C6" s="140">
        <v>58</v>
      </c>
      <c r="D6" s="140">
        <v>1151</v>
      </c>
      <c r="E6" s="140">
        <v>1073.93</v>
      </c>
      <c r="F6" s="138">
        <f t="shared" ref="F6:F24" si="1">B6+D6</f>
        <v>1181</v>
      </c>
      <c r="G6" s="138">
        <f t="shared" si="0"/>
        <v>1131.93</v>
      </c>
      <c r="H6" s="138">
        <f t="shared" ref="H6:H24" si="2">G6-F6</f>
        <v>-49.0699999999999</v>
      </c>
    </row>
    <row r="7" ht="26.25" customHeight="1" spans="1:8">
      <c r="A7" s="139" t="s">
        <v>2405</v>
      </c>
      <c r="B7" s="140">
        <v>316</v>
      </c>
      <c r="C7" s="140">
        <v>524.5</v>
      </c>
      <c r="D7" s="140">
        <v>14426</v>
      </c>
      <c r="E7" s="140">
        <v>16859.79</v>
      </c>
      <c r="F7" s="138">
        <f t="shared" si="1"/>
        <v>14742</v>
      </c>
      <c r="G7" s="138">
        <f t="shared" si="0"/>
        <v>17384.29</v>
      </c>
      <c r="H7" s="138">
        <f t="shared" si="2"/>
        <v>2642.29</v>
      </c>
    </row>
    <row r="8" ht="26.25" customHeight="1" spans="1:8">
      <c r="A8" s="139" t="s">
        <v>2406</v>
      </c>
      <c r="B8" s="140">
        <v>692</v>
      </c>
      <c r="C8" s="140">
        <v>225.99</v>
      </c>
      <c r="D8" s="140">
        <v>50</v>
      </c>
      <c r="E8" s="140">
        <v>50</v>
      </c>
      <c r="F8" s="138">
        <f t="shared" si="1"/>
        <v>742</v>
      </c>
      <c r="G8" s="138">
        <f t="shared" si="0"/>
        <v>275.99</v>
      </c>
      <c r="H8" s="138">
        <f t="shared" si="2"/>
        <v>-466.01</v>
      </c>
    </row>
    <row r="9" ht="26.25" customHeight="1" spans="1:8">
      <c r="A9" s="139" t="s">
        <v>2407</v>
      </c>
      <c r="B9" s="140">
        <v>192</v>
      </c>
      <c r="C9" s="140">
        <v>56.1</v>
      </c>
      <c r="D9" s="140">
        <v>678</v>
      </c>
      <c r="E9" s="140">
        <v>565.27</v>
      </c>
      <c r="F9" s="138">
        <f t="shared" si="1"/>
        <v>870</v>
      </c>
      <c r="G9" s="138">
        <f t="shared" si="0"/>
        <v>621.37</v>
      </c>
      <c r="H9" s="138">
        <f t="shared" si="2"/>
        <v>-248.63</v>
      </c>
    </row>
    <row r="10" ht="26.25" customHeight="1" spans="1:8">
      <c r="A10" s="139" t="s">
        <v>2408</v>
      </c>
      <c r="B10" s="138">
        <v>480</v>
      </c>
      <c r="C10" s="138">
        <v>713.99</v>
      </c>
      <c r="D10" s="138">
        <v>29191</v>
      </c>
      <c r="E10" s="138">
        <v>32038.29</v>
      </c>
      <c r="F10" s="138">
        <f t="shared" si="1"/>
        <v>29671</v>
      </c>
      <c r="G10" s="138">
        <f t="shared" si="0"/>
        <v>32752.28</v>
      </c>
      <c r="H10" s="138">
        <f t="shared" si="2"/>
        <v>3081.28</v>
      </c>
    </row>
    <row r="11" ht="26.25" customHeight="1" spans="1:8">
      <c r="A11" s="139" t="s">
        <v>2409</v>
      </c>
      <c r="B11" s="138">
        <v>653</v>
      </c>
      <c r="C11" s="138">
        <v>1043.5</v>
      </c>
      <c r="D11" s="138">
        <v>32867</v>
      </c>
      <c r="E11" s="138">
        <v>8622.94</v>
      </c>
      <c r="F11" s="138">
        <f t="shared" si="1"/>
        <v>33520</v>
      </c>
      <c r="G11" s="138">
        <f t="shared" si="0"/>
        <v>9666.44</v>
      </c>
      <c r="H11" s="138">
        <f t="shared" si="2"/>
        <v>-23853.56</v>
      </c>
    </row>
    <row r="12" ht="26.25" customHeight="1" spans="1:8">
      <c r="A12" s="139" t="s">
        <v>2410</v>
      </c>
      <c r="B12" s="138">
        <v>3654</v>
      </c>
      <c r="C12" s="138">
        <v>1288</v>
      </c>
      <c r="D12" s="138">
        <v>390</v>
      </c>
      <c r="E12" s="138">
        <v>1257.25</v>
      </c>
      <c r="F12" s="138">
        <f t="shared" si="1"/>
        <v>4044</v>
      </c>
      <c r="G12" s="138">
        <f t="shared" si="0"/>
        <v>2545.25</v>
      </c>
      <c r="H12" s="138">
        <f t="shared" si="2"/>
        <v>-1498.75</v>
      </c>
    </row>
    <row r="13" ht="26.25" customHeight="1" spans="1:8">
      <c r="A13" s="141" t="s">
        <v>2411</v>
      </c>
      <c r="B13" s="142">
        <v>40</v>
      </c>
      <c r="C13" s="142">
        <v>16</v>
      </c>
      <c r="D13" s="142"/>
      <c r="E13" s="142"/>
      <c r="F13" s="138">
        <f t="shared" si="1"/>
        <v>40</v>
      </c>
      <c r="G13" s="138">
        <f t="shared" si="0"/>
        <v>16</v>
      </c>
      <c r="H13" s="138">
        <f t="shared" si="2"/>
        <v>-24</v>
      </c>
    </row>
    <row r="14" ht="26.25" customHeight="1" spans="1:8">
      <c r="A14" s="139" t="s">
        <v>2412</v>
      </c>
      <c r="B14" s="138">
        <v>13859</v>
      </c>
      <c r="C14" s="138">
        <v>10601.9</v>
      </c>
      <c r="D14" s="138">
        <v>32986</v>
      </c>
      <c r="E14" s="138">
        <f>29765.87+6834</f>
        <v>36599.87</v>
      </c>
      <c r="F14" s="138">
        <f t="shared" si="1"/>
        <v>46845</v>
      </c>
      <c r="G14" s="138">
        <f t="shared" si="0"/>
        <v>47201.77</v>
      </c>
      <c r="H14" s="138">
        <f t="shared" si="2"/>
        <v>356.769999999997</v>
      </c>
    </row>
    <row r="15" ht="26.25" customHeight="1" spans="1:8">
      <c r="A15" s="139" t="s">
        <v>2413</v>
      </c>
      <c r="B15" s="138">
        <v>904</v>
      </c>
      <c r="C15" s="138">
        <v>390</v>
      </c>
      <c r="D15" s="138">
        <v>7383</v>
      </c>
      <c r="E15" s="138">
        <v>4844</v>
      </c>
      <c r="F15" s="138">
        <f t="shared" si="1"/>
        <v>8287</v>
      </c>
      <c r="G15" s="138">
        <f t="shared" si="0"/>
        <v>5234</v>
      </c>
      <c r="H15" s="138">
        <f t="shared" si="2"/>
        <v>-3053</v>
      </c>
    </row>
    <row r="16" ht="26.25" customHeight="1" spans="1:8">
      <c r="A16" s="139" t="s">
        <v>2414</v>
      </c>
      <c r="B16" s="140">
        <v>204</v>
      </c>
      <c r="C16" s="140">
        <v>276.56</v>
      </c>
      <c r="D16" s="140"/>
      <c r="E16" s="140"/>
      <c r="F16" s="138">
        <f t="shared" si="1"/>
        <v>204</v>
      </c>
      <c r="G16" s="138">
        <f t="shared" si="0"/>
        <v>276.56</v>
      </c>
      <c r="H16" s="138">
        <f t="shared" si="2"/>
        <v>72.56</v>
      </c>
    </row>
    <row r="17" ht="26.25" customHeight="1" spans="1:8">
      <c r="A17" s="139" t="s">
        <v>2415</v>
      </c>
      <c r="B17" s="138">
        <v>868</v>
      </c>
      <c r="C17" s="138">
        <v>200.47</v>
      </c>
      <c r="D17" s="138"/>
      <c r="E17" s="138"/>
      <c r="F17" s="138">
        <f t="shared" si="1"/>
        <v>868</v>
      </c>
      <c r="G17" s="138">
        <f t="shared" si="0"/>
        <v>200.47</v>
      </c>
      <c r="H17" s="138">
        <f t="shared" si="2"/>
        <v>-667.53</v>
      </c>
    </row>
    <row r="18" ht="26.25" customHeight="1" spans="1:8">
      <c r="A18" s="139" t="s">
        <v>2416</v>
      </c>
      <c r="B18" s="140">
        <v>489</v>
      </c>
      <c r="C18" s="140">
        <v>328.77</v>
      </c>
      <c r="D18" s="140"/>
      <c r="E18" s="140"/>
      <c r="F18" s="138">
        <f t="shared" si="1"/>
        <v>489</v>
      </c>
      <c r="G18" s="138">
        <f t="shared" si="0"/>
        <v>328.77</v>
      </c>
      <c r="H18" s="138">
        <f t="shared" si="2"/>
        <v>-160.23</v>
      </c>
    </row>
    <row r="19" ht="26.25" customHeight="1" spans="1:8">
      <c r="A19" s="139" t="s">
        <v>2417</v>
      </c>
      <c r="B19" s="140">
        <v>12</v>
      </c>
      <c r="C19" s="140">
        <v>15</v>
      </c>
      <c r="D19" s="140"/>
      <c r="E19" s="140"/>
      <c r="F19" s="138">
        <f t="shared" si="1"/>
        <v>12</v>
      </c>
      <c r="G19" s="138">
        <f t="shared" si="0"/>
        <v>15</v>
      </c>
      <c r="H19" s="138">
        <f t="shared" si="2"/>
        <v>3</v>
      </c>
    </row>
    <row r="20" ht="26.25" customHeight="1" spans="1:8">
      <c r="A20" s="139" t="s">
        <v>2418</v>
      </c>
      <c r="B20" s="140">
        <v>1190</v>
      </c>
      <c r="C20" s="140">
        <v>1735</v>
      </c>
      <c r="D20" s="140">
        <v>3209</v>
      </c>
      <c r="E20" s="140">
        <v>3818</v>
      </c>
      <c r="F20" s="138">
        <f t="shared" si="1"/>
        <v>4399</v>
      </c>
      <c r="G20" s="138">
        <f t="shared" si="0"/>
        <v>5553</v>
      </c>
      <c r="H20" s="138">
        <f t="shared" si="2"/>
        <v>1154</v>
      </c>
    </row>
    <row r="21" ht="26.25" customHeight="1" spans="1:8">
      <c r="A21" s="139" t="s">
        <v>2419</v>
      </c>
      <c r="B21" s="140">
        <v>26</v>
      </c>
      <c r="C21" s="140">
        <v>26</v>
      </c>
      <c r="D21" s="140">
        <v>190</v>
      </c>
      <c r="E21" s="140">
        <v>206</v>
      </c>
      <c r="F21" s="138">
        <f t="shared" si="1"/>
        <v>216</v>
      </c>
      <c r="G21" s="138">
        <f t="shared" si="0"/>
        <v>232</v>
      </c>
      <c r="H21" s="138">
        <f t="shared" si="2"/>
        <v>16</v>
      </c>
    </row>
    <row r="22" ht="26.25" customHeight="1" spans="1:8">
      <c r="A22" s="139" t="s">
        <v>2420</v>
      </c>
      <c r="B22" s="140">
        <v>262</v>
      </c>
      <c r="C22" s="140">
        <v>215</v>
      </c>
      <c r="D22" s="140">
        <v>327</v>
      </c>
      <c r="E22" s="140">
        <v>223</v>
      </c>
      <c r="F22" s="138">
        <f t="shared" si="1"/>
        <v>589</v>
      </c>
      <c r="G22" s="138">
        <f t="shared" si="0"/>
        <v>438</v>
      </c>
      <c r="H22" s="138">
        <f t="shared" si="2"/>
        <v>-151</v>
      </c>
    </row>
    <row r="23" ht="26.25" customHeight="1" spans="1:8">
      <c r="A23" s="139" t="s">
        <v>2421</v>
      </c>
      <c r="B23" s="140"/>
      <c r="C23" s="140"/>
      <c r="D23" s="140">
        <v>1423</v>
      </c>
      <c r="E23" s="140">
        <v>2756.77</v>
      </c>
      <c r="F23" s="138">
        <f t="shared" si="1"/>
        <v>1423</v>
      </c>
      <c r="G23" s="138">
        <f t="shared" si="0"/>
        <v>2756.77</v>
      </c>
      <c r="H23" s="138">
        <f t="shared" si="2"/>
        <v>1333.77</v>
      </c>
    </row>
    <row r="24" ht="26.25" customHeight="1" spans="1:8">
      <c r="A24" s="143" t="s">
        <v>2422</v>
      </c>
      <c r="B24" s="140">
        <f>SUM(B5:B23)</f>
        <v>24706</v>
      </c>
      <c r="C24" s="140">
        <f>SUM(C5:C23)</f>
        <v>18141.55</v>
      </c>
      <c r="D24" s="140">
        <f>SUM(D5:D23)</f>
        <v>124271</v>
      </c>
      <c r="E24" s="140">
        <f>SUM(E5:E23)</f>
        <v>108915.11</v>
      </c>
      <c r="F24" s="138">
        <f t="shared" si="1"/>
        <v>148977</v>
      </c>
      <c r="G24" s="138">
        <f t="shared" si="0"/>
        <v>127056.66</v>
      </c>
      <c r="H24" s="138">
        <f t="shared" si="2"/>
        <v>-21920.34</v>
      </c>
    </row>
    <row r="25" ht="18.75" spans="1:8">
      <c r="A25" s="144"/>
      <c r="B25" s="144"/>
      <c r="C25" s="145"/>
      <c r="D25" s="145"/>
      <c r="E25" s="145"/>
      <c r="F25" s="145"/>
      <c r="G25" s="145"/>
      <c r="H25" s="145"/>
    </row>
  </sheetData>
  <mergeCells count="5">
    <mergeCell ref="A1:H1"/>
    <mergeCell ref="E2:G2"/>
    <mergeCell ref="B3:C3"/>
    <mergeCell ref="D3:E3"/>
    <mergeCell ref="F3:H3"/>
  </mergeCells>
  <printOptions horizontalCentered="1"/>
  <pageMargins left="0.708333333333333" right="0.708333333333333" top="0.747916666666667" bottom="0.747916666666667" header="0.314583333333333" footer="0.314583333333333"/>
  <pageSetup paperSize="9" scale="9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1"/>
  <sheetViews>
    <sheetView showGridLines="0" showZeros="0" zoomScale="85" zoomScaleNormal="85" workbookViewId="0">
      <pane xSplit="2" ySplit="3" topLeftCell="C52" activePane="bottomRight" state="frozen"/>
      <selection/>
      <selection pane="topRight"/>
      <selection pane="bottomLeft"/>
      <selection pane="bottomRight" activeCell="A1" sqref="A1:H1"/>
    </sheetView>
  </sheetViews>
  <sheetFormatPr defaultColWidth="9" defaultRowHeight="20.25" customHeight="1" outlineLevelCol="7"/>
  <cols>
    <col min="1" max="1" width="46.5" style="91" customWidth="1"/>
    <col min="2" max="2" width="12" style="96" customWidth="1"/>
    <col min="3" max="3" width="11.6666666666667" style="97" customWidth="1"/>
    <col min="4" max="4" width="11.5" style="96" customWidth="1"/>
    <col min="5" max="5" width="51.1666666666667" style="91" customWidth="1"/>
    <col min="6" max="6" width="12" style="96" customWidth="1"/>
    <col min="7" max="7" width="12.5" style="98" customWidth="1"/>
    <col min="8" max="8" width="12.3333333333333" style="98" customWidth="1"/>
    <col min="9" max="16384" width="9" style="98"/>
  </cols>
  <sheetData>
    <row r="1" s="91" customFormat="1" ht="39" customHeight="1" spans="1:8">
      <c r="A1" s="99" t="s">
        <v>2423</v>
      </c>
      <c r="B1" s="100"/>
      <c r="C1" s="100"/>
      <c r="D1" s="100"/>
      <c r="E1" s="99"/>
      <c r="F1" s="100"/>
      <c r="G1" s="100"/>
      <c r="H1" s="100"/>
    </row>
    <row r="2" s="92" customFormat="1" ht="28" customHeight="1" spans="1:8">
      <c r="A2" s="101"/>
      <c r="B2" s="102"/>
      <c r="C2" s="103"/>
      <c r="D2" s="102"/>
      <c r="F2" s="102" t="s">
        <v>1</v>
      </c>
      <c r="G2" s="102"/>
      <c r="H2" s="103"/>
    </row>
    <row r="3" s="93" customFormat="1" ht="25" customHeight="1" spans="1:8">
      <c r="A3" s="104" t="s">
        <v>2424</v>
      </c>
      <c r="B3" s="105"/>
      <c r="C3" s="105"/>
      <c r="D3" s="105"/>
      <c r="E3" s="104" t="s">
        <v>2425</v>
      </c>
      <c r="F3" s="105"/>
      <c r="G3" s="105"/>
      <c r="H3" s="106"/>
    </row>
    <row r="4" s="94" customFormat="1" ht="41.25" customHeight="1" spans="1:8">
      <c r="A4" s="107" t="s">
        <v>2426</v>
      </c>
      <c r="B4" s="108" t="s">
        <v>2427</v>
      </c>
      <c r="C4" s="108" t="s">
        <v>1136</v>
      </c>
      <c r="D4" s="108" t="s">
        <v>2428</v>
      </c>
      <c r="E4" s="109" t="s">
        <v>2426</v>
      </c>
      <c r="F4" s="108" t="s">
        <v>2427</v>
      </c>
      <c r="G4" s="108" t="s">
        <v>1136</v>
      </c>
      <c r="H4" s="108" t="s">
        <v>2428</v>
      </c>
    </row>
    <row r="5" s="94" customFormat="1" ht="22" customHeight="1" spans="1:8">
      <c r="A5" s="110" t="s">
        <v>2429</v>
      </c>
      <c r="B5" s="111"/>
      <c r="C5" s="111"/>
      <c r="D5" s="111">
        <f t="shared" ref="D5:D15" si="0">C5-B5</f>
        <v>0</v>
      </c>
      <c r="E5" s="112" t="s">
        <v>2430</v>
      </c>
      <c r="F5" s="111">
        <f>SUM(F6:F7)</f>
        <v>2000</v>
      </c>
      <c r="G5" s="111">
        <f>SUM(G6:G7)</f>
        <v>4</v>
      </c>
      <c r="H5" s="113">
        <f>G5-F5</f>
        <v>-1996</v>
      </c>
    </row>
    <row r="6" s="94" customFormat="1" ht="22" customHeight="1" spans="1:8">
      <c r="A6" s="110" t="s">
        <v>2431</v>
      </c>
      <c r="B6" s="111"/>
      <c r="C6" s="111"/>
      <c r="D6" s="111">
        <f t="shared" si="0"/>
        <v>0</v>
      </c>
      <c r="E6" s="110" t="s">
        <v>2432</v>
      </c>
      <c r="F6" s="111">
        <v>2000</v>
      </c>
      <c r="G6" s="111">
        <v>4</v>
      </c>
      <c r="H6" s="113">
        <f>G6-F6</f>
        <v>-1996</v>
      </c>
    </row>
    <row r="7" s="94" customFormat="1" ht="22" customHeight="1" spans="1:8">
      <c r="A7" s="110" t="s">
        <v>2433</v>
      </c>
      <c r="B7" s="111">
        <v>100000</v>
      </c>
      <c r="C7" s="111">
        <v>113000</v>
      </c>
      <c r="D7" s="111">
        <f t="shared" si="0"/>
        <v>13000</v>
      </c>
      <c r="E7" s="110" t="s">
        <v>2434</v>
      </c>
      <c r="F7" s="111"/>
      <c r="G7" s="111"/>
      <c r="H7" s="113">
        <f>G7-F7</f>
        <v>0</v>
      </c>
    </row>
    <row r="8" s="94" customFormat="1" ht="22" customHeight="1" spans="1:8">
      <c r="A8" s="110" t="s">
        <v>2435</v>
      </c>
      <c r="B8" s="111"/>
      <c r="C8" s="111"/>
      <c r="D8" s="111">
        <f t="shared" si="0"/>
        <v>0</v>
      </c>
      <c r="E8" s="112" t="s">
        <v>2436</v>
      </c>
      <c r="F8" s="111">
        <f>F9</f>
        <v>1900</v>
      </c>
      <c r="G8" s="111">
        <f>G9</f>
        <v>0</v>
      </c>
      <c r="H8" s="111">
        <f>H9</f>
        <v>-1900</v>
      </c>
    </row>
    <row r="9" s="94" customFormat="1" ht="22" customHeight="1" spans="1:8">
      <c r="A9" s="110" t="s">
        <v>2437</v>
      </c>
      <c r="B9" s="111"/>
      <c r="C9" s="111"/>
      <c r="D9" s="111">
        <f t="shared" si="0"/>
        <v>0</v>
      </c>
      <c r="E9" s="110" t="s">
        <v>2438</v>
      </c>
      <c r="F9" s="111">
        <f>SUM(F10:F12)</f>
        <v>1900</v>
      </c>
      <c r="G9" s="111">
        <f>SUM(G10:G12)</f>
        <v>0</v>
      </c>
      <c r="H9" s="113">
        <f>G9-F9</f>
        <v>-1900</v>
      </c>
    </row>
    <row r="10" s="94" customFormat="1" ht="22" customHeight="1" spans="1:8">
      <c r="A10" s="110" t="s">
        <v>2439</v>
      </c>
      <c r="B10" s="111">
        <v>2000</v>
      </c>
      <c r="C10" s="111">
        <v>2000</v>
      </c>
      <c r="D10" s="111">
        <f t="shared" si="0"/>
        <v>0</v>
      </c>
      <c r="E10" s="110" t="s">
        <v>2440</v>
      </c>
      <c r="F10" s="111">
        <v>960</v>
      </c>
      <c r="G10" s="111"/>
      <c r="H10" s="113">
        <f>G10-F10</f>
        <v>-960</v>
      </c>
    </row>
    <row r="11" s="94" customFormat="1" ht="22" customHeight="1" spans="1:8">
      <c r="A11" s="110" t="s">
        <v>2441</v>
      </c>
      <c r="B11" s="111"/>
      <c r="C11" s="111"/>
      <c r="D11" s="111">
        <f t="shared" si="0"/>
        <v>0</v>
      </c>
      <c r="E11" s="110" t="s">
        <v>2442</v>
      </c>
      <c r="F11" s="111">
        <v>143</v>
      </c>
      <c r="G11" s="111"/>
      <c r="H11" s="113">
        <f>G11-F11</f>
        <v>-143</v>
      </c>
    </row>
    <row r="12" s="94" customFormat="1" ht="22" customHeight="1" spans="1:8">
      <c r="A12" s="110" t="s">
        <v>2443</v>
      </c>
      <c r="B12" s="111">
        <v>400</v>
      </c>
      <c r="C12" s="111">
        <v>400</v>
      </c>
      <c r="D12" s="111">
        <f t="shared" si="0"/>
        <v>0</v>
      </c>
      <c r="E12" s="114" t="s">
        <v>2444</v>
      </c>
      <c r="F12" s="111">
        <v>797</v>
      </c>
      <c r="G12" s="111">
        <v>0</v>
      </c>
      <c r="H12" s="113">
        <f>G12-F12</f>
        <v>-797</v>
      </c>
    </row>
    <row r="13" s="94" customFormat="1" ht="22" customHeight="1" spans="1:8">
      <c r="A13" s="110" t="s">
        <v>2445</v>
      </c>
      <c r="B13" s="111"/>
      <c r="C13" s="111"/>
      <c r="D13" s="111">
        <f t="shared" si="0"/>
        <v>0</v>
      </c>
      <c r="E13" s="115" t="s">
        <v>2446</v>
      </c>
      <c r="F13" s="111"/>
      <c r="G13" s="111">
        <f>SUM(G14:G16)</f>
        <v>1352</v>
      </c>
      <c r="H13" s="111">
        <f>SUM(H14:H16)</f>
        <v>1352</v>
      </c>
    </row>
    <row r="14" s="94" customFormat="1" ht="22" customHeight="1" spans="1:8">
      <c r="A14" s="110" t="s">
        <v>2447</v>
      </c>
      <c r="B14" s="111"/>
      <c r="C14" s="111"/>
      <c r="D14" s="111">
        <f t="shared" si="0"/>
        <v>0</v>
      </c>
      <c r="E14" s="110" t="s">
        <v>2440</v>
      </c>
      <c r="F14" s="111"/>
      <c r="G14" s="111">
        <v>561</v>
      </c>
      <c r="H14" s="111">
        <v>561</v>
      </c>
    </row>
    <row r="15" s="94" customFormat="1" ht="22" customHeight="1" spans="1:8">
      <c r="A15" s="110" t="s">
        <v>2448</v>
      </c>
      <c r="B15" s="111">
        <v>600</v>
      </c>
      <c r="C15" s="111">
        <v>600</v>
      </c>
      <c r="D15" s="111">
        <f t="shared" si="0"/>
        <v>0</v>
      </c>
      <c r="E15" s="110" t="s">
        <v>2442</v>
      </c>
      <c r="F15" s="111"/>
      <c r="G15" s="111">
        <v>733</v>
      </c>
      <c r="H15" s="111">
        <v>733</v>
      </c>
    </row>
    <row r="16" s="94" customFormat="1" ht="22" customHeight="1" spans="1:8">
      <c r="A16" s="110"/>
      <c r="B16" s="111"/>
      <c r="C16" s="111"/>
      <c r="D16" s="111"/>
      <c r="E16" s="110" t="s">
        <v>2449</v>
      </c>
      <c r="F16" s="111"/>
      <c r="G16" s="111">
        <v>58</v>
      </c>
      <c r="H16" s="111">
        <v>58</v>
      </c>
    </row>
    <row r="17" s="94" customFormat="1" ht="22" customHeight="1" spans="1:8">
      <c r="A17" s="116"/>
      <c r="B17" s="117"/>
      <c r="C17" s="117"/>
      <c r="D17" s="117"/>
      <c r="E17" s="112" t="s">
        <v>2450</v>
      </c>
      <c r="F17" s="111">
        <f>SUM(F18,F28,F30)</f>
        <v>80680</v>
      </c>
      <c r="G17" s="111">
        <f>SUM(G18,G28,G30)</f>
        <v>88375</v>
      </c>
      <c r="H17" s="113">
        <f t="shared" ref="H17:H61" si="1">G17-F17</f>
        <v>7695</v>
      </c>
    </row>
    <row r="18" s="94" customFormat="1" ht="22" customHeight="1" spans="1:8">
      <c r="A18" s="110"/>
      <c r="B18" s="111"/>
      <c r="C18" s="111"/>
      <c r="D18" s="111">
        <f t="shared" ref="D18:D25" si="2">C18-B18</f>
        <v>0</v>
      </c>
      <c r="E18" s="110" t="s">
        <v>2451</v>
      </c>
      <c r="F18" s="111">
        <f>SUM(F19:F27)</f>
        <v>78280</v>
      </c>
      <c r="G18" s="111">
        <f>SUM(G19:G27)</f>
        <v>85975</v>
      </c>
      <c r="H18" s="113">
        <f t="shared" si="1"/>
        <v>7695</v>
      </c>
    </row>
    <row r="19" s="94" customFormat="1" ht="22" customHeight="1" spans="1:8">
      <c r="A19" s="118"/>
      <c r="B19" s="111"/>
      <c r="C19" s="111"/>
      <c r="D19" s="111">
        <f t="shared" si="2"/>
        <v>0</v>
      </c>
      <c r="E19" s="110" t="s">
        <v>2452</v>
      </c>
      <c r="F19" s="111">
        <v>15000</v>
      </c>
      <c r="G19" s="111">
        <v>10000</v>
      </c>
      <c r="H19" s="113">
        <f t="shared" si="1"/>
        <v>-5000</v>
      </c>
    </row>
    <row r="20" s="94" customFormat="1" ht="22" customHeight="1" spans="1:8">
      <c r="A20" s="118"/>
      <c r="B20" s="111"/>
      <c r="C20" s="111"/>
      <c r="D20" s="111">
        <f t="shared" si="2"/>
        <v>0</v>
      </c>
      <c r="E20" s="110" t="s">
        <v>2453</v>
      </c>
      <c r="F20" s="111">
        <v>1000</v>
      </c>
      <c r="G20" s="111">
        <v>1000</v>
      </c>
      <c r="H20" s="113">
        <f t="shared" si="1"/>
        <v>0</v>
      </c>
    </row>
    <row r="21" s="94" customFormat="1" ht="22" customHeight="1" spans="1:8">
      <c r="A21" s="118"/>
      <c r="B21" s="111"/>
      <c r="C21" s="111"/>
      <c r="D21" s="111">
        <f t="shared" si="2"/>
        <v>0</v>
      </c>
      <c r="E21" s="110" t="s">
        <v>2454</v>
      </c>
      <c r="F21" s="111">
        <v>5000</v>
      </c>
      <c r="G21" s="111">
        <v>5000</v>
      </c>
      <c r="H21" s="113">
        <f t="shared" si="1"/>
        <v>0</v>
      </c>
    </row>
    <row r="22" s="94" customFormat="1" ht="22" customHeight="1" spans="1:8">
      <c r="A22" s="116"/>
      <c r="B22" s="111"/>
      <c r="C22" s="111"/>
      <c r="D22" s="111">
        <f t="shared" si="2"/>
        <v>0</v>
      </c>
      <c r="E22" s="114" t="s">
        <v>2455</v>
      </c>
      <c r="F22" s="111">
        <v>10356</v>
      </c>
      <c r="G22" s="111">
        <v>10356</v>
      </c>
      <c r="H22" s="113">
        <f t="shared" si="1"/>
        <v>0</v>
      </c>
    </row>
    <row r="23" s="92" customFormat="1" ht="22" customHeight="1" spans="1:8">
      <c r="A23" s="116"/>
      <c r="B23" s="111"/>
      <c r="C23" s="111"/>
      <c r="D23" s="111">
        <f t="shared" si="2"/>
        <v>0</v>
      </c>
      <c r="E23" s="114" t="s">
        <v>2456</v>
      </c>
      <c r="F23" s="111">
        <v>14000</v>
      </c>
      <c r="G23" s="111">
        <f>11986+1909-200</f>
        <v>13695</v>
      </c>
      <c r="H23" s="113">
        <f t="shared" si="1"/>
        <v>-305</v>
      </c>
    </row>
    <row r="24" s="92" customFormat="1" ht="22" customHeight="1" spans="1:8">
      <c r="A24" s="116"/>
      <c r="B24" s="111"/>
      <c r="C24" s="111"/>
      <c r="D24" s="111">
        <f t="shared" si="2"/>
        <v>0</v>
      </c>
      <c r="E24" s="114" t="s">
        <v>2457</v>
      </c>
      <c r="F24" s="111">
        <v>10700</v>
      </c>
      <c r="G24" s="111">
        <v>24500</v>
      </c>
      <c r="H24" s="113">
        <f t="shared" si="1"/>
        <v>13800</v>
      </c>
    </row>
    <row r="25" s="92" customFormat="1" ht="22" customHeight="1" spans="1:8">
      <c r="A25" s="119"/>
      <c r="B25" s="111"/>
      <c r="C25" s="111"/>
      <c r="D25" s="111">
        <f t="shared" si="2"/>
        <v>0</v>
      </c>
      <c r="E25" s="110" t="s">
        <v>2458</v>
      </c>
      <c r="F25" s="111">
        <v>19224</v>
      </c>
      <c r="G25" s="111">
        <v>17224</v>
      </c>
      <c r="H25" s="113">
        <f t="shared" si="1"/>
        <v>-2000</v>
      </c>
    </row>
    <row r="26" s="92" customFormat="1" ht="22" customHeight="1" spans="1:8">
      <c r="A26" s="119"/>
      <c r="B26" s="111"/>
      <c r="C26" s="111"/>
      <c r="D26" s="111"/>
      <c r="E26" s="110" t="s">
        <v>2459</v>
      </c>
      <c r="F26" s="111"/>
      <c r="G26" s="111">
        <v>1200</v>
      </c>
      <c r="H26" s="113">
        <f t="shared" si="1"/>
        <v>1200</v>
      </c>
    </row>
    <row r="27" s="92" customFormat="1" ht="22" customHeight="1" spans="1:8">
      <c r="A27" s="119"/>
      <c r="B27" s="111"/>
      <c r="C27" s="111"/>
      <c r="D27" s="111">
        <f t="shared" ref="D27:D61" si="3">C27-B27</f>
        <v>0</v>
      </c>
      <c r="E27" s="110" t="s">
        <v>2460</v>
      </c>
      <c r="F27" s="111">
        <v>3000</v>
      </c>
      <c r="G27" s="111">
        <v>3000</v>
      </c>
      <c r="H27" s="113">
        <f t="shared" si="1"/>
        <v>0</v>
      </c>
    </row>
    <row r="28" s="92" customFormat="1" ht="22" customHeight="1" spans="1:8">
      <c r="A28" s="118"/>
      <c r="B28" s="111"/>
      <c r="C28" s="111"/>
      <c r="D28" s="111">
        <f t="shared" si="3"/>
        <v>0</v>
      </c>
      <c r="E28" s="110" t="s">
        <v>2461</v>
      </c>
      <c r="F28" s="111">
        <f>SUM(F29:F29)</f>
        <v>2000</v>
      </c>
      <c r="G28" s="111">
        <f>SUM(G29:G29)</f>
        <v>2000</v>
      </c>
      <c r="H28" s="113">
        <f t="shared" si="1"/>
        <v>0</v>
      </c>
    </row>
    <row r="29" s="92" customFormat="1" ht="22" customHeight="1" spans="1:8">
      <c r="A29" s="118"/>
      <c r="B29" s="111"/>
      <c r="C29" s="111"/>
      <c r="D29" s="111">
        <f t="shared" si="3"/>
        <v>0</v>
      </c>
      <c r="E29" s="110" t="s">
        <v>2462</v>
      </c>
      <c r="F29" s="111">
        <v>2000</v>
      </c>
      <c r="G29" s="111">
        <v>2000</v>
      </c>
      <c r="H29" s="113">
        <f t="shared" si="1"/>
        <v>0</v>
      </c>
    </row>
    <row r="30" s="92" customFormat="1" ht="22" customHeight="1" spans="1:8">
      <c r="A30" s="118"/>
      <c r="B30" s="111"/>
      <c r="C30" s="111"/>
      <c r="D30" s="111">
        <f t="shared" si="3"/>
        <v>0</v>
      </c>
      <c r="E30" s="110" t="s">
        <v>2463</v>
      </c>
      <c r="F30" s="111">
        <f>F31</f>
        <v>400</v>
      </c>
      <c r="G30" s="111">
        <f>G31</f>
        <v>400</v>
      </c>
      <c r="H30" s="113">
        <f t="shared" si="1"/>
        <v>0</v>
      </c>
    </row>
    <row r="31" s="92" customFormat="1" ht="22" customHeight="1" spans="1:8">
      <c r="A31" s="118"/>
      <c r="B31" s="111"/>
      <c r="C31" s="111"/>
      <c r="D31" s="111">
        <f t="shared" si="3"/>
        <v>0</v>
      </c>
      <c r="E31" s="114" t="s">
        <v>2464</v>
      </c>
      <c r="F31" s="111">
        <v>400</v>
      </c>
      <c r="G31" s="111">
        <v>400</v>
      </c>
      <c r="H31" s="113">
        <f t="shared" si="1"/>
        <v>0</v>
      </c>
    </row>
    <row r="32" s="92" customFormat="1" ht="22" customHeight="1" spans="1:8">
      <c r="A32" s="118"/>
      <c r="B32" s="111"/>
      <c r="C32" s="111"/>
      <c r="D32" s="111">
        <f t="shared" si="3"/>
        <v>0</v>
      </c>
      <c r="E32" s="112" t="s">
        <v>2465</v>
      </c>
      <c r="F32" s="111">
        <f>F33+F35+F42</f>
        <v>118300</v>
      </c>
      <c r="G32" s="111">
        <f>G33+G35+G42</f>
        <v>835</v>
      </c>
      <c r="H32" s="113">
        <f t="shared" si="1"/>
        <v>-117465</v>
      </c>
    </row>
    <row r="33" s="92" customFormat="1" ht="22" customHeight="1" spans="1:8">
      <c r="A33" s="118"/>
      <c r="B33" s="111"/>
      <c r="C33" s="111"/>
      <c r="D33" s="111">
        <f t="shared" si="3"/>
        <v>0</v>
      </c>
      <c r="E33" s="110" t="s">
        <v>2466</v>
      </c>
      <c r="F33" s="111"/>
      <c r="G33" s="111"/>
      <c r="H33" s="113">
        <f t="shared" si="1"/>
        <v>0</v>
      </c>
    </row>
    <row r="34" s="92" customFormat="1" ht="22" customHeight="1" spans="1:8">
      <c r="A34" s="118"/>
      <c r="B34" s="111"/>
      <c r="C34" s="111"/>
      <c r="D34" s="111">
        <f t="shared" si="3"/>
        <v>0</v>
      </c>
      <c r="E34" s="114" t="s">
        <v>2467</v>
      </c>
      <c r="F34" s="111"/>
      <c r="G34" s="111"/>
      <c r="H34" s="113">
        <f t="shared" si="1"/>
        <v>0</v>
      </c>
    </row>
    <row r="35" s="92" customFormat="1" ht="22" customHeight="1" spans="1:8">
      <c r="A35" s="118"/>
      <c r="B35" s="111"/>
      <c r="C35" s="111"/>
      <c r="D35" s="111">
        <f t="shared" si="3"/>
        <v>0</v>
      </c>
      <c r="E35" s="114" t="s">
        <v>2468</v>
      </c>
      <c r="F35" s="111">
        <f>SUM(F36:F41)</f>
        <v>1000</v>
      </c>
      <c r="G35" s="111">
        <f>SUM(G36:G41)</f>
        <v>835</v>
      </c>
      <c r="H35" s="113">
        <f t="shared" si="1"/>
        <v>-165</v>
      </c>
    </row>
    <row r="36" s="92" customFormat="1" ht="22" customHeight="1" spans="1:8">
      <c r="A36" s="118"/>
      <c r="B36" s="111"/>
      <c r="C36" s="111"/>
      <c r="D36" s="111">
        <f t="shared" si="3"/>
        <v>0</v>
      </c>
      <c r="E36" s="114" t="s">
        <v>2469</v>
      </c>
      <c r="F36" s="111">
        <v>700</v>
      </c>
      <c r="G36" s="111">
        <f>228+31+179+96+181</f>
        <v>715</v>
      </c>
      <c r="H36" s="113">
        <f t="shared" si="1"/>
        <v>15</v>
      </c>
    </row>
    <row r="37" s="92" customFormat="1" ht="22" customHeight="1" spans="1:8">
      <c r="A37" s="118"/>
      <c r="B37" s="111"/>
      <c r="C37" s="111"/>
      <c r="D37" s="111">
        <f t="shared" si="3"/>
        <v>0</v>
      </c>
      <c r="E37" s="114" t="s">
        <v>2470</v>
      </c>
      <c r="F37" s="111">
        <v>100</v>
      </c>
      <c r="G37" s="111">
        <f>4+48</f>
        <v>52</v>
      </c>
      <c r="H37" s="113">
        <f t="shared" si="1"/>
        <v>-48</v>
      </c>
    </row>
    <row r="38" s="92" customFormat="1" ht="22" customHeight="1" spans="1:8">
      <c r="A38" s="118"/>
      <c r="B38" s="111"/>
      <c r="C38" s="111"/>
      <c r="D38" s="111">
        <f t="shared" si="3"/>
        <v>0</v>
      </c>
      <c r="E38" s="114" t="s">
        <v>2471</v>
      </c>
      <c r="F38" s="111">
        <v>15</v>
      </c>
      <c r="G38" s="111"/>
      <c r="H38" s="113">
        <f t="shared" si="1"/>
        <v>-15</v>
      </c>
    </row>
    <row r="39" s="92" customFormat="1" ht="36.5" customHeight="1" spans="1:8">
      <c r="A39" s="118"/>
      <c r="B39" s="111"/>
      <c r="C39" s="111"/>
      <c r="D39" s="111">
        <f t="shared" si="3"/>
        <v>0</v>
      </c>
      <c r="E39" s="114" t="s">
        <v>2472</v>
      </c>
      <c r="F39" s="111">
        <v>60</v>
      </c>
      <c r="G39" s="111">
        <f>65+3</f>
        <v>68</v>
      </c>
      <c r="H39" s="113">
        <f t="shared" si="1"/>
        <v>8</v>
      </c>
    </row>
    <row r="40" s="92" customFormat="1" ht="22" customHeight="1" spans="1:8">
      <c r="A40" s="118"/>
      <c r="B40" s="111"/>
      <c r="C40" s="111"/>
      <c r="D40" s="111">
        <f t="shared" si="3"/>
        <v>0</v>
      </c>
      <c r="E40" s="114" t="s">
        <v>2473</v>
      </c>
      <c r="F40" s="111">
        <v>125</v>
      </c>
      <c r="G40" s="111"/>
      <c r="H40" s="113">
        <f t="shared" si="1"/>
        <v>-125</v>
      </c>
    </row>
    <row r="41" s="92" customFormat="1" ht="22" customHeight="1" spans="1:8">
      <c r="A41" s="118"/>
      <c r="B41" s="111"/>
      <c r="C41" s="111"/>
      <c r="D41" s="111">
        <f t="shared" si="3"/>
        <v>0</v>
      </c>
      <c r="E41" s="114" t="s">
        <v>2474</v>
      </c>
      <c r="F41" s="111"/>
      <c r="G41" s="111"/>
      <c r="H41" s="113">
        <f t="shared" si="1"/>
        <v>0</v>
      </c>
    </row>
    <row r="42" s="92" customFormat="1" ht="22" customHeight="1" spans="1:8">
      <c r="A42" s="116"/>
      <c r="B42" s="111"/>
      <c r="C42" s="111"/>
      <c r="D42" s="111">
        <f t="shared" si="3"/>
        <v>0</v>
      </c>
      <c r="E42" s="110" t="s">
        <v>2475</v>
      </c>
      <c r="F42" s="111">
        <f>F43+F44</f>
        <v>117300</v>
      </c>
      <c r="G42" s="111">
        <f>G43+G44</f>
        <v>0</v>
      </c>
      <c r="H42" s="113">
        <f t="shared" si="1"/>
        <v>-117300</v>
      </c>
    </row>
    <row r="43" s="92" customFormat="1" ht="22" customHeight="1" spans="1:8">
      <c r="A43" s="116"/>
      <c r="B43" s="111"/>
      <c r="C43" s="111"/>
      <c r="D43" s="111">
        <f t="shared" si="3"/>
        <v>0</v>
      </c>
      <c r="E43" s="110" t="s">
        <v>2476</v>
      </c>
      <c r="F43" s="111">
        <v>117300</v>
      </c>
      <c r="G43" s="111">
        <v>0</v>
      </c>
      <c r="H43" s="113">
        <f t="shared" si="1"/>
        <v>-117300</v>
      </c>
    </row>
    <row r="44" s="92" customFormat="1" ht="22" customHeight="1" spans="1:8">
      <c r="A44" s="116"/>
      <c r="B44" s="111"/>
      <c r="C44" s="111"/>
      <c r="D44" s="111">
        <f t="shared" si="3"/>
        <v>0</v>
      </c>
      <c r="E44" s="110" t="s">
        <v>2477</v>
      </c>
      <c r="F44" s="111"/>
      <c r="G44" s="111"/>
      <c r="H44" s="113">
        <f t="shared" si="1"/>
        <v>0</v>
      </c>
    </row>
    <row r="45" s="92" customFormat="1" ht="22" customHeight="1" spans="1:8">
      <c r="A45" s="116"/>
      <c r="B45" s="111"/>
      <c r="C45" s="111"/>
      <c r="D45" s="111">
        <f t="shared" si="3"/>
        <v>0</v>
      </c>
      <c r="E45" s="112" t="s">
        <v>2478</v>
      </c>
      <c r="F45" s="111">
        <f>F48</f>
        <v>10612</v>
      </c>
      <c r="G45" s="111">
        <f>G48</f>
        <v>11970</v>
      </c>
      <c r="H45" s="113">
        <f t="shared" si="1"/>
        <v>1358</v>
      </c>
    </row>
    <row r="46" s="92" customFormat="1" ht="22" customHeight="1" spans="1:8">
      <c r="A46" s="116"/>
      <c r="B46" s="111"/>
      <c r="C46" s="111"/>
      <c r="D46" s="111">
        <f t="shared" si="3"/>
        <v>0</v>
      </c>
      <c r="E46" s="110" t="s">
        <v>2479</v>
      </c>
      <c r="F46" s="111"/>
      <c r="G46" s="111"/>
      <c r="H46" s="113">
        <f t="shared" si="1"/>
        <v>0</v>
      </c>
    </row>
    <row r="47" s="92" customFormat="1" ht="22" customHeight="1" spans="1:8">
      <c r="A47" s="116"/>
      <c r="B47" s="111"/>
      <c r="C47" s="111"/>
      <c r="D47" s="111">
        <f t="shared" si="3"/>
        <v>0</v>
      </c>
      <c r="E47" s="110" t="s">
        <v>2480</v>
      </c>
      <c r="F47" s="111"/>
      <c r="G47" s="111"/>
      <c r="H47" s="113">
        <f t="shared" si="1"/>
        <v>0</v>
      </c>
    </row>
    <row r="48" s="92" customFormat="1" ht="22" customHeight="1" spans="1:8">
      <c r="A48" s="116"/>
      <c r="B48" s="111"/>
      <c r="C48" s="111"/>
      <c r="D48" s="111">
        <f t="shared" si="3"/>
        <v>0</v>
      </c>
      <c r="E48" s="110" t="s">
        <v>2481</v>
      </c>
      <c r="F48" s="111">
        <v>10612</v>
      </c>
      <c r="G48" s="111">
        <v>11970</v>
      </c>
      <c r="H48" s="113">
        <f t="shared" si="1"/>
        <v>1358</v>
      </c>
    </row>
    <row r="49" s="92" customFormat="1" ht="22" customHeight="1" spans="1:8">
      <c r="A49" s="116"/>
      <c r="B49" s="111"/>
      <c r="C49" s="111"/>
      <c r="D49" s="111">
        <f t="shared" si="3"/>
        <v>0</v>
      </c>
      <c r="E49" s="110" t="s">
        <v>2482</v>
      </c>
      <c r="F49" s="111"/>
      <c r="G49" s="111"/>
      <c r="H49" s="113">
        <f t="shared" si="1"/>
        <v>0</v>
      </c>
    </row>
    <row r="50" s="92" customFormat="1" ht="22" customHeight="1" spans="1:8">
      <c r="A50" s="116"/>
      <c r="B50" s="111"/>
      <c r="C50" s="111"/>
      <c r="D50" s="111">
        <f t="shared" si="3"/>
        <v>0</v>
      </c>
      <c r="E50" s="110" t="s">
        <v>2483</v>
      </c>
      <c r="F50" s="111"/>
      <c r="G50" s="111"/>
      <c r="H50" s="113">
        <f t="shared" si="1"/>
        <v>0</v>
      </c>
    </row>
    <row r="51" s="92" customFormat="1" ht="22" customHeight="1" spans="1:8">
      <c r="A51" s="120" t="s">
        <v>2484</v>
      </c>
      <c r="B51" s="111">
        <f>SUM(B7,B8:B29)</f>
        <v>103000</v>
      </c>
      <c r="C51" s="111">
        <f>SUM(C7,C8:C29)</f>
        <v>116000</v>
      </c>
      <c r="D51" s="111">
        <f t="shared" si="3"/>
        <v>13000</v>
      </c>
      <c r="E51" s="121" t="s">
        <v>2485</v>
      </c>
      <c r="F51" s="111">
        <f>F5+F8+F17+F32+F45+F13</f>
        <v>213492</v>
      </c>
      <c r="G51" s="111">
        <f>G5+G8+G17+G32+G45+G13</f>
        <v>102536</v>
      </c>
      <c r="H51" s="111">
        <f t="shared" si="1"/>
        <v>-110956</v>
      </c>
    </row>
    <row r="52" s="92" customFormat="1" ht="22" customHeight="1" spans="1:8">
      <c r="A52" s="118"/>
      <c r="B52" s="111"/>
      <c r="C52" s="111"/>
      <c r="D52" s="111">
        <f t="shared" si="3"/>
        <v>0</v>
      </c>
      <c r="E52" s="110"/>
      <c r="F52" s="111"/>
      <c r="G52" s="111"/>
      <c r="H52" s="113">
        <f t="shared" si="1"/>
        <v>0</v>
      </c>
    </row>
    <row r="53" s="92" customFormat="1" ht="20" customHeight="1" spans="1:8">
      <c r="A53" s="122" t="s">
        <v>2486</v>
      </c>
      <c r="B53" s="111">
        <v>2900</v>
      </c>
      <c r="C53" s="111">
        <v>2200</v>
      </c>
      <c r="D53" s="111">
        <f t="shared" si="3"/>
        <v>-700</v>
      </c>
      <c r="E53" s="110" t="s">
        <v>2487</v>
      </c>
      <c r="F53" s="111">
        <v>64</v>
      </c>
      <c r="G53" s="111">
        <v>64</v>
      </c>
      <c r="H53" s="113">
        <f t="shared" si="1"/>
        <v>0</v>
      </c>
    </row>
    <row r="54" s="92" customFormat="1" ht="22" customHeight="1" spans="1:8">
      <c r="A54" s="122" t="s">
        <v>2488</v>
      </c>
      <c r="B54" s="111">
        <v>117300</v>
      </c>
      <c r="C54" s="111">
        <f>C55+C56</f>
        <v>0</v>
      </c>
      <c r="D54" s="111">
        <f t="shared" si="3"/>
        <v>-117300</v>
      </c>
      <c r="E54" s="110" t="s">
        <v>71</v>
      </c>
      <c r="F54" s="111"/>
      <c r="G54" s="111"/>
      <c r="H54" s="113">
        <f t="shared" si="1"/>
        <v>0</v>
      </c>
    </row>
    <row r="55" s="92" customFormat="1" ht="22" customHeight="1" spans="1:8">
      <c r="A55" s="118" t="s">
        <v>2489</v>
      </c>
      <c r="B55" s="111">
        <v>117300</v>
      </c>
      <c r="C55" s="111"/>
      <c r="D55" s="111">
        <f t="shared" si="3"/>
        <v>-117300</v>
      </c>
      <c r="E55" s="110" t="s">
        <v>2490</v>
      </c>
      <c r="F55" s="111">
        <v>0</v>
      </c>
      <c r="G55" s="111">
        <v>600</v>
      </c>
      <c r="H55" s="113">
        <f t="shared" si="1"/>
        <v>600</v>
      </c>
    </row>
    <row r="56" s="92" customFormat="1" ht="22" customHeight="1" spans="1:8">
      <c r="A56" s="118" t="s">
        <v>2491</v>
      </c>
      <c r="B56" s="111">
        <v>0</v>
      </c>
      <c r="C56" s="111">
        <v>0</v>
      </c>
      <c r="D56" s="111">
        <f t="shared" si="3"/>
        <v>0</v>
      </c>
      <c r="E56" s="119"/>
      <c r="F56" s="111"/>
      <c r="G56" s="111"/>
      <c r="H56" s="113">
        <f t="shared" si="1"/>
        <v>0</v>
      </c>
    </row>
    <row r="57" s="92" customFormat="1" ht="22" customHeight="1" spans="1:8">
      <c r="A57" s="122" t="s">
        <v>2492</v>
      </c>
      <c r="B57" s="111">
        <v>356</v>
      </c>
      <c r="C57" s="123"/>
      <c r="D57" s="111">
        <f t="shared" si="3"/>
        <v>-356</v>
      </c>
      <c r="E57" s="110" t="s">
        <v>69</v>
      </c>
      <c r="F57" s="111">
        <v>10000</v>
      </c>
      <c r="G57" s="111">
        <v>15000</v>
      </c>
      <c r="H57" s="113">
        <f t="shared" si="1"/>
        <v>5000</v>
      </c>
    </row>
    <row r="58" s="92" customFormat="1" ht="22" customHeight="1" spans="1:8">
      <c r="A58" s="118"/>
      <c r="B58" s="111"/>
      <c r="C58" s="111"/>
      <c r="D58" s="111">
        <f t="shared" si="3"/>
        <v>0</v>
      </c>
      <c r="E58" s="120"/>
      <c r="F58" s="111"/>
      <c r="G58" s="111"/>
      <c r="H58" s="113">
        <f t="shared" si="1"/>
        <v>0</v>
      </c>
    </row>
    <row r="59" s="92" customFormat="1" ht="22" customHeight="1" spans="1:8">
      <c r="A59" s="118" t="s">
        <v>2493</v>
      </c>
      <c r="B59" s="111"/>
      <c r="C59" s="111"/>
      <c r="D59" s="111">
        <f t="shared" si="3"/>
        <v>0</v>
      </c>
      <c r="E59" s="110" t="s">
        <v>73</v>
      </c>
      <c r="F59" s="111"/>
      <c r="G59" s="111"/>
      <c r="H59" s="113">
        <f t="shared" si="1"/>
        <v>0</v>
      </c>
    </row>
    <row r="60" s="95" customFormat="1" customHeight="1" spans="1:8">
      <c r="A60" s="118"/>
      <c r="B60" s="111"/>
      <c r="C60" s="111"/>
      <c r="D60" s="111">
        <f t="shared" si="3"/>
        <v>0</v>
      </c>
      <c r="E60" s="110" t="s">
        <v>2494</v>
      </c>
      <c r="F60" s="111"/>
      <c r="G60" s="111"/>
      <c r="H60" s="113">
        <f t="shared" si="1"/>
        <v>0</v>
      </c>
    </row>
    <row r="61" s="95" customFormat="1" customHeight="1" spans="1:8">
      <c r="A61" s="120" t="s">
        <v>2495</v>
      </c>
      <c r="B61" s="111">
        <f>B51+B53+B54+B57+B59</f>
        <v>223556</v>
      </c>
      <c r="C61" s="111">
        <f>C51+C53+C54+C57+C59</f>
        <v>118200</v>
      </c>
      <c r="D61" s="111">
        <f t="shared" si="3"/>
        <v>-105356</v>
      </c>
      <c r="E61" s="121" t="s">
        <v>2496</v>
      </c>
      <c r="F61" s="111">
        <f>F51+F53+F59+F57</f>
        <v>223556</v>
      </c>
      <c r="G61" s="111">
        <f>G51+G53+G59+G57+G55</f>
        <v>118200</v>
      </c>
      <c r="H61" s="113">
        <f t="shared" si="1"/>
        <v>-105356</v>
      </c>
    </row>
    <row r="62" s="95" customFormat="1" customHeight="1" spans="1:6">
      <c r="A62" s="92"/>
      <c r="B62" s="124"/>
      <c r="C62" s="125"/>
      <c r="D62" s="124"/>
      <c r="E62" s="92"/>
      <c r="F62" s="124"/>
    </row>
    <row r="63" s="95" customFormat="1" customHeight="1" spans="1:6">
      <c r="A63" s="92"/>
      <c r="B63" s="124"/>
      <c r="C63" s="125"/>
      <c r="D63" s="124"/>
      <c r="E63" s="92"/>
      <c r="F63" s="124"/>
    </row>
    <row r="64" s="95" customFormat="1" customHeight="1" spans="1:6">
      <c r="A64" s="92"/>
      <c r="B64" s="124"/>
      <c r="C64" s="125"/>
      <c r="D64" s="124"/>
      <c r="E64" s="92"/>
      <c r="F64" s="124"/>
    </row>
    <row r="65" s="95" customFormat="1" customHeight="1" spans="1:6">
      <c r="A65" s="92"/>
      <c r="B65" s="124"/>
      <c r="C65" s="125"/>
      <c r="D65" s="124"/>
      <c r="E65" s="92"/>
      <c r="F65" s="124"/>
    </row>
    <row r="66" s="95" customFormat="1" customHeight="1" spans="1:6">
      <c r="A66" s="92"/>
      <c r="B66" s="124"/>
      <c r="C66" s="125"/>
      <c r="D66" s="124"/>
      <c r="E66" s="92"/>
      <c r="F66" s="124"/>
    </row>
    <row r="67" s="95" customFormat="1" customHeight="1" spans="1:6">
      <c r="A67" s="92"/>
      <c r="B67" s="124"/>
      <c r="C67" s="125"/>
      <c r="D67" s="124"/>
      <c r="E67" s="92"/>
      <c r="F67" s="124"/>
    </row>
    <row r="68" s="95" customFormat="1" customHeight="1" spans="1:6">
      <c r="A68" s="92"/>
      <c r="B68" s="124"/>
      <c r="C68" s="125"/>
      <c r="D68" s="124"/>
      <c r="E68" s="92"/>
      <c r="F68" s="124"/>
    </row>
    <row r="69" s="95" customFormat="1" customHeight="1" spans="1:6">
      <c r="A69" s="92"/>
      <c r="B69" s="124"/>
      <c r="C69" s="125"/>
      <c r="D69" s="124"/>
      <c r="E69" s="92"/>
      <c r="F69" s="124"/>
    </row>
    <row r="70" s="95" customFormat="1" customHeight="1" spans="1:6">
      <c r="A70" s="92"/>
      <c r="B70" s="124"/>
      <c r="C70" s="125"/>
      <c r="D70" s="124"/>
      <c r="E70" s="92"/>
      <c r="F70" s="124"/>
    </row>
    <row r="71" s="95" customFormat="1" customHeight="1" spans="1:6">
      <c r="A71" s="92"/>
      <c r="B71" s="124"/>
      <c r="C71" s="125"/>
      <c r="D71" s="124"/>
      <c r="E71" s="92"/>
      <c r="F71" s="124"/>
    </row>
  </sheetData>
  <mergeCells count="3">
    <mergeCell ref="A1:H1"/>
    <mergeCell ref="A3:D3"/>
    <mergeCell ref="E3:H3"/>
  </mergeCells>
  <printOptions horizontalCentered="1"/>
  <pageMargins left="0.708333333333333" right="0.708333333333333" top="0.747916666666667" bottom="0.747916666666667" header="0.314583333333333" footer="0.314583333333333"/>
  <pageSetup paperSize="9" scale="75" fitToHeight="0" orientation="landscape"/>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A1" sqref="A1:H1"/>
    </sheetView>
  </sheetViews>
  <sheetFormatPr defaultColWidth="9" defaultRowHeight="14.25" outlineLevelCol="7"/>
  <cols>
    <col min="1" max="1" width="27.6666666666667" style="70" customWidth="1"/>
    <col min="2" max="3" width="12.1666666666667" style="70" customWidth="1"/>
    <col min="4" max="4" width="12.6666666666667" style="70" customWidth="1"/>
    <col min="5" max="5" width="27.3333333333333" style="70" customWidth="1"/>
    <col min="6" max="8" width="12.8333333333333" style="70" customWidth="1"/>
    <col min="9" max="16384" width="9" style="70"/>
  </cols>
  <sheetData>
    <row r="1" ht="27" spans="1:8">
      <c r="A1" s="71" t="s">
        <v>2497</v>
      </c>
      <c r="B1" s="71"/>
      <c r="C1" s="71"/>
      <c r="D1" s="71"/>
      <c r="E1" s="71"/>
      <c r="F1" s="71"/>
      <c r="G1" s="71"/>
      <c r="H1" s="71"/>
    </row>
    <row r="2" ht="15.75" spans="1:8">
      <c r="A2" s="72"/>
      <c r="B2" s="72"/>
      <c r="C2" s="73"/>
      <c r="D2" s="73"/>
      <c r="E2" s="74"/>
      <c r="F2" s="74"/>
      <c r="G2" s="75" t="s">
        <v>1</v>
      </c>
      <c r="H2" s="75"/>
    </row>
    <row r="3" ht="18.75" spans="1:8">
      <c r="A3" s="76" t="s">
        <v>2498</v>
      </c>
      <c r="B3" s="77"/>
      <c r="C3" s="77"/>
      <c r="D3" s="78"/>
      <c r="E3" s="76" t="s">
        <v>2499</v>
      </c>
      <c r="F3" s="77"/>
      <c r="G3" s="77"/>
      <c r="H3" s="78"/>
    </row>
    <row r="4" ht="28.5" spans="1:8">
      <c r="A4" s="79" t="s">
        <v>2500</v>
      </c>
      <c r="B4" s="80" t="s">
        <v>2427</v>
      </c>
      <c r="C4" s="80" t="s">
        <v>1136</v>
      </c>
      <c r="D4" s="81" t="s">
        <v>2428</v>
      </c>
      <c r="E4" s="80" t="s">
        <v>2500</v>
      </c>
      <c r="F4" s="80" t="s">
        <v>2427</v>
      </c>
      <c r="G4" s="80" t="s">
        <v>1136</v>
      </c>
      <c r="H4" s="81" t="s">
        <v>2428</v>
      </c>
    </row>
    <row r="5" ht="15.75" spans="1:8">
      <c r="A5" s="82" t="s">
        <v>2501</v>
      </c>
      <c r="B5" s="83">
        <f>B6+B7+B8+B9+B10</f>
        <v>1000</v>
      </c>
      <c r="C5" s="83">
        <f>C6+C7+C8+C9+C10</f>
        <v>3000</v>
      </c>
      <c r="D5" s="83">
        <f t="shared" ref="D5:D20" si="0">C5-B5</f>
        <v>2000</v>
      </c>
      <c r="E5" s="84" t="s">
        <v>2502</v>
      </c>
      <c r="F5" s="85"/>
      <c r="G5" s="86"/>
      <c r="H5" s="87">
        <f>G5-F5</f>
        <v>0</v>
      </c>
    </row>
    <row r="6" ht="15.75" spans="1:8">
      <c r="A6" s="82" t="s">
        <v>2503</v>
      </c>
      <c r="B6" s="83">
        <v>1000</v>
      </c>
      <c r="C6" s="83"/>
      <c r="D6" s="83">
        <f t="shared" si="0"/>
        <v>-1000</v>
      </c>
      <c r="E6" s="82" t="s">
        <v>2504</v>
      </c>
      <c r="F6" s="83">
        <v>18</v>
      </c>
      <c r="G6" s="83">
        <f>SUM(G7:G11)</f>
        <v>18</v>
      </c>
      <c r="H6" s="87">
        <f t="shared" ref="H6:H20" si="1">G6-F6</f>
        <v>0</v>
      </c>
    </row>
    <row r="7" ht="27" spans="1:8">
      <c r="A7" s="82" t="s">
        <v>2505</v>
      </c>
      <c r="B7" s="83"/>
      <c r="C7" s="83"/>
      <c r="D7" s="83">
        <f t="shared" si="0"/>
        <v>0</v>
      </c>
      <c r="E7" s="82" t="s">
        <v>2506</v>
      </c>
      <c r="F7" s="83">
        <v>18</v>
      </c>
      <c r="G7" s="83">
        <v>18</v>
      </c>
      <c r="H7" s="87">
        <f t="shared" si="1"/>
        <v>0</v>
      </c>
    </row>
    <row r="8" ht="15.75" spans="1:8">
      <c r="A8" s="82" t="s">
        <v>2507</v>
      </c>
      <c r="B8" s="83"/>
      <c r="C8" s="83"/>
      <c r="D8" s="83">
        <f t="shared" si="0"/>
        <v>0</v>
      </c>
      <c r="E8" s="82" t="s">
        <v>2508</v>
      </c>
      <c r="F8" s="83"/>
      <c r="G8" s="83"/>
      <c r="H8" s="87">
        <f t="shared" si="1"/>
        <v>0</v>
      </c>
    </row>
    <row r="9" ht="15.75" spans="1:8">
      <c r="A9" s="82" t="s">
        <v>2509</v>
      </c>
      <c r="B9" s="83"/>
      <c r="C9" s="83"/>
      <c r="D9" s="83">
        <f t="shared" si="0"/>
        <v>0</v>
      </c>
      <c r="E9" s="82" t="s">
        <v>2510</v>
      </c>
      <c r="F9" s="83"/>
      <c r="G9" s="83"/>
      <c r="H9" s="87">
        <f t="shared" si="1"/>
        <v>0</v>
      </c>
    </row>
    <row r="10" ht="27" spans="1:8">
      <c r="A10" s="82" t="s">
        <v>2511</v>
      </c>
      <c r="B10" s="83"/>
      <c r="C10" s="83">
        <v>3000</v>
      </c>
      <c r="D10" s="83">
        <f t="shared" si="0"/>
        <v>3000</v>
      </c>
      <c r="E10" s="82" t="s">
        <v>2512</v>
      </c>
      <c r="F10" s="83"/>
      <c r="G10" s="83"/>
      <c r="H10" s="87">
        <f t="shared" si="1"/>
        <v>0</v>
      </c>
    </row>
    <row r="11" ht="27" spans="1:8">
      <c r="A11" s="82"/>
      <c r="B11" s="83"/>
      <c r="C11" s="83"/>
      <c r="D11" s="83">
        <f t="shared" si="0"/>
        <v>0</v>
      </c>
      <c r="E11" s="82" t="s">
        <v>2513</v>
      </c>
      <c r="F11" s="83">
        <v>0</v>
      </c>
      <c r="G11" s="83">
        <v>0</v>
      </c>
      <c r="H11" s="87">
        <f t="shared" si="1"/>
        <v>0</v>
      </c>
    </row>
    <row r="12" ht="15.75" spans="1:8">
      <c r="A12" s="82"/>
      <c r="B12" s="83"/>
      <c r="C12" s="83"/>
      <c r="D12" s="83">
        <f t="shared" si="0"/>
        <v>0</v>
      </c>
      <c r="E12" s="82"/>
      <c r="F12" s="83"/>
      <c r="G12" s="83"/>
      <c r="H12" s="87">
        <f t="shared" si="1"/>
        <v>0</v>
      </c>
    </row>
    <row r="13" ht="15.75" spans="1:8">
      <c r="A13" s="82"/>
      <c r="B13" s="83"/>
      <c r="C13" s="83"/>
      <c r="D13" s="83">
        <f t="shared" si="0"/>
        <v>0</v>
      </c>
      <c r="E13" s="82"/>
      <c r="F13" s="83"/>
      <c r="G13" s="83"/>
      <c r="H13" s="87">
        <f t="shared" si="1"/>
        <v>0</v>
      </c>
    </row>
    <row r="14" ht="15.75" spans="1:8">
      <c r="A14" s="88" t="s">
        <v>2514</v>
      </c>
      <c r="B14" s="89">
        <f>B5</f>
        <v>1000</v>
      </c>
      <c r="C14" s="89">
        <f>C5</f>
        <v>3000</v>
      </c>
      <c r="D14" s="83">
        <f t="shared" si="0"/>
        <v>2000</v>
      </c>
      <c r="E14" s="88" t="s">
        <v>2515</v>
      </c>
      <c r="F14" s="89">
        <v>18</v>
      </c>
      <c r="G14" s="89">
        <f t="shared" ref="G14" si="2">G5+G6</f>
        <v>18</v>
      </c>
      <c r="H14" s="87">
        <f t="shared" si="1"/>
        <v>0</v>
      </c>
    </row>
    <row r="15" ht="15.75" spans="1:8">
      <c r="A15" s="82"/>
      <c r="B15" s="89"/>
      <c r="C15" s="83"/>
      <c r="D15" s="83">
        <f t="shared" si="0"/>
        <v>0</v>
      </c>
      <c r="E15" s="82"/>
      <c r="F15" s="83"/>
      <c r="G15" s="83"/>
      <c r="H15" s="87">
        <f t="shared" si="1"/>
        <v>0</v>
      </c>
    </row>
    <row r="16" ht="15.75" spans="1:8">
      <c r="A16" s="82" t="s">
        <v>2516</v>
      </c>
      <c r="B16" s="89">
        <f t="shared" ref="B16:G16" si="3">SUM(B17:B19)</f>
        <v>18</v>
      </c>
      <c r="C16" s="89">
        <f t="shared" si="3"/>
        <v>18</v>
      </c>
      <c r="D16" s="83">
        <f t="shared" si="0"/>
        <v>0</v>
      </c>
      <c r="E16" s="82" t="s">
        <v>2517</v>
      </c>
      <c r="F16" s="89">
        <f t="shared" si="3"/>
        <v>1000</v>
      </c>
      <c r="G16" s="89">
        <f t="shared" si="3"/>
        <v>3000</v>
      </c>
      <c r="H16" s="87">
        <f t="shared" si="1"/>
        <v>2000</v>
      </c>
    </row>
    <row r="17" ht="31" customHeight="1" spans="1:8">
      <c r="A17" s="82" t="s">
        <v>2518</v>
      </c>
      <c r="B17" s="89">
        <v>18</v>
      </c>
      <c r="C17" s="83">
        <v>18</v>
      </c>
      <c r="D17" s="83">
        <f t="shared" si="0"/>
        <v>0</v>
      </c>
      <c r="E17" s="82" t="s">
        <v>2519</v>
      </c>
      <c r="F17" s="83">
        <v>0</v>
      </c>
      <c r="G17" s="83">
        <v>0</v>
      </c>
      <c r="H17" s="87">
        <f t="shared" si="1"/>
        <v>0</v>
      </c>
    </row>
    <row r="18" ht="15.75" spans="1:8">
      <c r="A18" s="82" t="s">
        <v>2520</v>
      </c>
      <c r="B18" s="89"/>
      <c r="C18" s="83"/>
      <c r="D18" s="83">
        <f t="shared" si="0"/>
        <v>0</v>
      </c>
      <c r="E18" s="82" t="s">
        <v>2521</v>
      </c>
      <c r="F18" s="83">
        <v>1000</v>
      </c>
      <c r="G18" s="83">
        <v>3000</v>
      </c>
      <c r="H18" s="87">
        <f t="shared" si="1"/>
        <v>2000</v>
      </c>
    </row>
    <row r="19" ht="15.75" spans="1:8">
      <c r="A19" s="82" t="s">
        <v>2522</v>
      </c>
      <c r="B19" s="89"/>
      <c r="C19" s="83"/>
      <c r="D19" s="83">
        <f t="shared" si="0"/>
        <v>0</v>
      </c>
      <c r="E19" s="82" t="s">
        <v>2523</v>
      </c>
      <c r="F19" s="83"/>
      <c r="G19" s="83"/>
      <c r="H19" s="87">
        <f t="shared" si="1"/>
        <v>0</v>
      </c>
    </row>
    <row r="20" ht="15.75" spans="1:8">
      <c r="A20" s="90" t="s">
        <v>2524</v>
      </c>
      <c r="B20" s="86">
        <f t="shared" ref="B20:C20" si="4">B14+B17</f>
        <v>1018</v>
      </c>
      <c r="C20" s="86">
        <f t="shared" si="4"/>
        <v>3018</v>
      </c>
      <c r="D20" s="83">
        <f t="shared" si="0"/>
        <v>2000</v>
      </c>
      <c r="E20" s="90" t="s">
        <v>2525</v>
      </c>
      <c r="F20" s="86">
        <f>F14+F16</f>
        <v>1018</v>
      </c>
      <c r="G20" s="86">
        <f>G14+G16</f>
        <v>3018</v>
      </c>
      <c r="H20" s="87">
        <f t="shared" si="1"/>
        <v>2000</v>
      </c>
    </row>
  </sheetData>
  <mergeCells count="4">
    <mergeCell ref="A1:H1"/>
    <mergeCell ref="G2:H2"/>
    <mergeCell ref="A3:D3"/>
    <mergeCell ref="E3:H3"/>
  </mergeCells>
  <printOptions horizontalCentered="1"/>
  <pageMargins left="0.708333333333333" right="0.708333333333333" top="0.747916666666667" bottom="0.747916666666667" header="0.314583333333333" footer="0.314583333333333"/>
  <pageSetup paperSize="9" scale="9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showZeros="0" workbookViewId="0">
      <pane topLeftCell="A1" activePane="bottomRight" state="frozen"/>
      <selection activeCell="A1" sqref="A1:D1"/>
    </sheetView>
  </sheetViews>
  <sheetFormatPr defaultColWidth="8" defaultRowHeight="13.5" outlineLevelCol="3"/>
  <cols>
    <col min="1" max="1" width="72.8333333333333" style="1" customWidth="1"/>
    <col min="2" max="4" width="30.1666666666667" style="1" customWidth="1"/>
    <col min="5" max="16384" width="8" style="2"/>
  </cols>
  <sheetData>
    <row r="1" ht="32" customHeight="1" spans="1:4">
      <c r="A1" s="3" t="s">
        <v>2526</v>
      </c>
      <c r="B1" s="4"/>
      <c r="C1" s="59"/>
      <c r="D1" s="4"/>
    </row>
    <row r="2" ht="18.75" customHeight="1" spans="1:4">
      <c r="A2" s="60"/>
      <c r="B2" s="60"/>
      <c r="C2" s="61"/>
      <c r="D2" s="62" t="s">
        <v>2527</v>
      </c>
    </row>
    <row r="3" ht="37.5" customHeight="1" spans="1:4">
      <c r="A3" s="63" t="s">
        <v>2528</v>
      </c>
      <c r="B3" s="64" t="s">
        <v>1140</v>
      </c>
      <c r="C3" s="65" t="s">
        <v>2529</v>
      </c>
      <c r="D3" s="66" t="s">
        <v>2530</v>
      </c>
    </row>
    <row r="4" ht="25.5" customHeight="1" spans="1:4">
      <c r="A4" s="67" t="s">
        <v>2531</v>
      </c>
      <c r="B4" s="19">
        <f t="shared" ref="B4:B21" si="0">C4+D4</f>
        <v>719912933.88</v>
      </c>
      <c r="C4" s="68">
        <v>280288484.21</v>
      </c>
      <c r="D4" s="19">
        <v>439624449.67</v>
      </c>
    </row>
    <row r="5" ht="25.5" customHeight="1" spans="1:4">
      <c r="A5" s="69" t="s">
        <v>2532</v>
      </c>
      <c r="B5" s="19">
        <f t="shared" si="0"/>
        <v>271944229.67</v>
      </c>
      <c r="C5" s="19">
        <v>83387780</v>
      </c>
      <c r="D5" s="19">
        <v>188556449.67</v>
      </c>
    </row>
    <row r="6" ht="25.5" customHeight="1" spans="1:4">
      <c r="A6" s="69" t="s">
        <v>2533</v>
      </c>
      <c r="B6" s="19">
        <f t="shared" si="0"/>
        <v>440135078</v>
      </c>
      <c r="C6" s="19">
        <v>193115078</v>
      </c>
      <c r="D6" s="19">
        <v>247020000</v>
      </c>
    </row>
    <row r="7" ht="25.5" customHeight="1" spans="1:4">
      <c r="A7" s="50" t="s">
        <v>2534</v>
      </c>
      <c r="B7" s="19">
        <f t="shared" si="0"/>
        <v>1340600.56</v>
      </c>
      <c r="C7" s="19">
        <v>1145600.56</v>
      </c>
      <c r="D7" s="19">
        <v>195000</v>
      </c>
    </row>
    <row r="8" ht="25.5" customHeight="1" spans="1:4">
      <c r="A8" s="50" t="s">
        <v>2535</v>
      </c>
      <c r="B8" s="19">
        <f t="shared" si="0"/>
        <v>0</v>
      </c>
      <c r="C8" s="19">
        <v>0</v>
      </c>
      <c r="D8" s="57"/>
    </row>
    <row r="9" ht="25.5" customHeight="1" spans="1:4">
      <c r="A9" s="50" t="s">
        <v>2536</v>
      </c>
      <c r="B9" s="19">
        <f t="shared" si="0"/>
        <v>4187815.15</v>
      </c>
      <c r="C9" s="19">
        <v>334815.15</v>
      </c>
      <c r="D9" s="19">
        <v>3853000</v>
      </c>
    </row>
    <row r="10" ht="25.5" customHeight="1" spans="1:4">
      <c r="A10" s="50" t="s">
        <v>2537</v>
      </c>
      <c r="B10" s="19">
        <f t="shared" si="0"/>
        <v>2305210.5</v>
      </c>
      <c r="C10" s="19">
        <v>2305210.5</v>
      </c>
      <c r="D10" s="19">
        <v>0</v>
      </c>
    </row>
    <row r="11" ht="25.5" customHeight="1" spans="1:4">
      <c r="A11" s="50" t="s">
        <v>2538</v>
      </c>
      <c r="B11" s="19">
        <f t="shared" si="0"/>
        <v>0</v>
      </c>
      <c r="C11" s="19"/>
      <c r="D11" s="19"/>
    </row>
    <row r="12" ht="25.5" customHeight="1" spans="1:4">
      <c r="A12" s="50" t="s">
        <v>2539</v>
      </c>
      <c r="B12" s="19">
        <f t="shared" si="0"/>
        <v>0</v>
      </c>
      <c r="C12" s="19"/>
      <c r="D12" s="19"/>
    </row>
    <row r="13" ht="25.5" customHeight="1" spans="1:4">
      <c r="A13" s="69" t="s">
        <v>2540</v>
      </c>
      <c r="B13" s="19">
        <f t="shared" si="0"/>
        <v>647881757.16</v>
      </c>
      <c r="C13" s="19">
        <v>208263595.72</v>
      </c>
      <c r="D13" s="19">
        <v>439618161.44</v>
      </c>
    </row>
    <row r="14" ht="25.5" customHeight="1" spans="1:4">
      <c r="A14" s="69" t="s">
        <v>2541</v>
      </c>
      <c r="B14" s="19">
        <f t="shared" si="0"/>
        <v>644026576.96</v>
      </c>
      <c r="C14" s="19">
        <v>208078415.52</v>
      </c>
      <c r="D14" s="19">
        <v>435948161.44</v>
      </c>
    </row>
    <row r="15" ht="25.5" customHeight="1" spans="1:4">
      <c r="A15" s="69" t="s">
        <v>2542</v>
      </c>
      <c r="B15" s="19">
        <f t="shared" si="0"/>
        <v>3785180.2</v>
      </c>
      <c r="C15" s="19">
        <v>185180.2</v>
      </c>
      <c r="D15" s="19">
        <v>3600000</v>
      </c>
    </row>
    <row r="16" ht="25.5" customHeight="1" spans="1:4">
      <c r="A16" s="50" t="s">
        <v>2543</v>
      </c>
      <c r="B16" s="19">
        <f t="shared" si="0"/>
        <v>70000</v>
      </c>
      <c r="C16" s="19">
        <v>0</v>
      </c>
      <c r="D16" s="19">
        <v>70000</v>
      </c>
    </row>
    <row r="17" ht="25.5" customHeight="1" spans="1:4">
      <c r="A17" s="50" t="s">
        <v>2544</v>
      </c>
      <c r="B17" s="19">
        <f t="shared" si="0"/>
        <v>0</v>
      </c>
      <c r="C17" s="19"/>
      <c r="D17" s="19"/>
    </row>
    <row r="18" ht="25.5" customHeight="1" spans="1:4">
      <c r="A18" s="50" t="s">
        <v>2545</v>
      </c>
      <c r="B18" s="19">
        <f t="shared" si="0"/>
        <v>0</v>
      </c>
      <c r="C18" s="19"/>
      <c r="D18" s="19"/>
    </row>
    <row r="19" ht="25.5" customHeight="1" spans="1:4">
      <c r="A19" s="67" t="s">
        <v>2546</v>
      </c>
      <c r="B19" s="19">
        <f t="shared" si="0"/>
        <v>72031176.72</v>
      </c>
      <c r="C19" s="19">
        <v>72024888.49</v>
      </c>
      <c r="D19" s="19">
        <v>6288.23</v>
      </c>
    </row>
    <row r="20" ht="25.5" customHeight="1" spans="1:4">
      <c r="A20" s="69" t="s">
        <v>2547</v>
      </c>
      <c r="B20" s="19">
        <f t="shared" si="0"/>
        <v>621472977.35</v>
      </c>
      <c r="C20" s="19">
        <v>607142077.51</v>
      </c>
      <c r="D20" s="19">
        <v>14330899.84</v>
      </c>
    </row>
    <row r="21" ht="25.5" customHeight="1" spans="1:4">
      <c r="A21" s="43" t="s">
        <v>2548</v>
      </c>
      <c r="B21" s="19">
        <f t="shared" si="0"/>
        <v>549441800.63</v>
      </c>
      <c r="C21" s="19">
        <v>535117189.02</v>
      </c>
      <c r="D21" s="19">
        <v>14324611.61</v>
      </c>
    </row>
  </sheetData>
  <mergeCells count="1">
    <mergeCell ref="A1:D1"/>
  </mergeCells>
  <printOptions horizontalCentered="1"/>
  <pageMargins left="0.708333333333333" right="0.708333333333333" top="0.747916666666667" bottom="0.747916666666667" header="0.314583333333333" footer="0.314583333333333"/>
  <pageSetup paperSize="9" scale="78"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view="pageBreakPreview" zoomScaleNormal="100" workbookViewId="0">
      <pane topLeftCell="A1" activePane="bottomRight" state="frozen"/>
      <selection activeCell="A1" sqref="A1:F1"/>
    </sheetView>
  </sheetViews>
  <sheetFormatPr defaultColWidth="8" defaultRowHeight="13.5" outlineLevelCol="5"/>
  <cols>
    <col min="1" max="1" width="31.5" style="1"/>
    <col min="2" max="3" width="25.8333333333333" style="1"/>
    <col min="4" max="4" width="31.5" style="1"/>
    <col min="5" max="6" width="25.8333333333333" style="1"/>
    <col min="7" max="16384" width="8" style="2"/>
  </cols>
  <sheetData>
    <row r="1" ht="45" customHeight="1" spans="1:6">
      <c r="A1" s="3" t="s">
        <v>2549</v>
      </c>
      <c r="B1" s="4"/>
      <c r="C1" s="4"/>
      <c r="D1" s="4"/>
      <c r="E1" s="4"/>
      <c r="F1" s="4"/>
    </row>
    <row r="2" ht="19.5" customHeight="1" spans="1:6">
      <c r="A2" s="8"/>
      <c r="B2" s="8"/>
      <c r="C2" s="8"/>
      <c r="D2" s="8"/>
      <c r="E2" s="9"/>
      <c r="F2" s="9" t="s">
        <v>2527</v>
      </c>
    </row>
    <row r="3" ht="27" customHeight="1" spans="1:6">
      <c r="A3" s="10" t="s">
        <v>2528</v>
      </c>
      <c r="B3" s="10" t="s">
        <v>2550</v>
      </c>
      <c r="C3" s="10" t="s">
        <v>1136</v>
      </c>
      <c r="D3" s="10" t="s">
        <v>2528</v>
      </c>
      <c r="E3" s="10" t="s">
        <v>2550</v>
      </c>
      <c r="F3" s="10" t="s">
        <v>1136</v>
      </c>
    </row>
    <row r="4" ht="27" customHeight="1" spans="1:6">
      <c r="A4" s="37" t="s">
        <v>2551</v>
      </c>
      <c r="B4" s="31">
        <v>188516128.8</v>
      </c>
      <c r="C4" s="38">
        <v>188556449.67</v>
      </c>
      <c r="D4" s="39" t="s">
        <v>2552</v>
      </c>
      <c r="E4" s="31">
        <v>407406245.48</v>
      </c>
      <c r="F4" s="38">
        <v>435948161.44</v>
      </c>
    </row>
    <row r="5" ht="27" customHeight="1" spans="1:6">
      <c r="A5" s="40" t="s">
        <v>2553</v>
      </c>
      <c r="B5" s="31">
        <v>171414028.8</v>
      </c>
      <c r="C5" s="38">
        <v>176556449.67</v>
      </c>
      <c r="D5" s="41" t="s">
        <v>2554</v>
      </c>
      <c r="E5" s="31">
        <v>3533370.15</v>
      </c>
      <c r="F5" s="38">
        <v>3600000</v>
      </c>
    </row>
    <row r="6" ht="27" customHeight="1" spans="1:6">
      <c r="A6" s="37" t="s">
        <v>2555</v>
      </c>
      <c r="B6" s="31">
        <v>227216153.51</v>
      </c>
      <c r="C6" s="38">
        <v>247020000</v>
      </c>
      <c r="D6" s="42" t="s">
        <v>2556</v>
      </c>
      <c r="E6" s="31">
        <v>70658.8</v>
      </c>
      <c r="F6" s="38">
        <v>70000</v>
      </c>
    </row>
    <row r="7" ht="27" customHeight="1" spans="1:6">
      <c r="A7" s="43" t="s">
        <v>2557</v>
      </c>
      <c r="B7" s="31">
        <v>188276153.51</v>
      </c>
      <c r="C7" s="38">
        <v>208080000</v>
      </c>
      <c r="D7" s="44" t="s">
        <v>2558</v>
      </c>
      <c r="E7" s="45" t="s">
        <v>2558</v>
      </c>
      <c r="F7" s="45" t="s">
        <v>2558</v>
      </c>
    </row>
    <row r="8" ht="27" customHeight="1" spans="1:6">
      <c r="A8" s="43" t="s">
        <v>2559</v>
      </c>
      <c r="B8" s="31">
        <v>200000</v>
      </c>
      <c r="C8" s="31">
        <v>195000</v>
      </c>
      <c r="D8" s="46" t="s">
        <v>2558</v>
      </c>
      <c r="E8" s="46" t="s">
        <v>2558</v>
      </c>
      <c r="F8" s="47" t="s">
        <v>2558</v>
      </c>
    </row>
    <row r="9" ht="27" customHeight="1" spans="1:6">
      <c r="A9" s="48" t="s">
        <v>2560</v>
      </c>
      <c r="B9" s="31">
        <v>561332.41</v>
      </c>
      <c r="C9" s="31">
        <v>3853000</v>
      </c>
      <c r="D9" s="46" t="s">
        <v>2558</v>
      </c>
      <c r="E9" s="46" t="s">
        <v>2558</v>
      </c>
      <c r="F9" s="47" t="s">
        <v>2558</v>
      </c>
    </row>
    <row r="10" ht="27" customHeight="1" spans="1:6">
      <c r="A10" s="43" t="s">
        <v>2561</v>
      </c>
      <c r="B10" s="31">
        <v>3492.19</v>
      </c>
      <c r="C10" s="31">
        <v>0</v>
      </c>
      <c r="D10" s="46" t="s">
        <v>2558</v>
      </c>
      <c r="E10" s="46" t="s">
        <v>2558</v>
      </c>
      <c r="F10" s="47" t="s">
        <v>2558</v>
      </c>
    </row>
    <row r="11" ht="27" customHeight="1" spans="1:6">
      <c r="A11" s="43" t="s">
        <v>2562</v>
      </c>
      <c r="B11" s="49">
        <v>0</v>
      </c>
      <c r="C11" s="49">
        <v>0</v>
      </c>
      <c r="D11" s="46" t="s">
        <v>2558</v>
      </c>
      <c r="E11" s="46" t="s">
        <v>2558</v>
      </c>
      <c r="F11" s="47" t="s">
        <v>2558</v>
      </c>
    </row>
    <row r="12" ht="27" customHeight="1" spans="1:6">
      <c r="A12" s="50" t="s">
        <v>2563</v>
      </c>
      <c r="B12" s="22">
        <f>B4+B6+B8+B9+B10</f>
        <v>416497106.91</v>
      </c>
      <c r="C12" s="22">
        <f>C4+C6+C8+C9+C10</f>
        <v>439624449.67</v>
      </c>
      <c r="D12" s="18" t="s">
        <v>2564</v>
      </c>
      <c r="E12" s="22">
        <f>E4+E5+E6</f>
        <v>411010274.43</v>
      </c>
      <c r="F12" s="51">
        <f>F4+F5+F6</f>
        <v>439618161.44</v>
      </c>
    </row>
    <row r="13" ht="27" customHeight="1" spans="1:6">
      <c r="A13" s="43" t="s">
        <v>2565</v>
      </c>
      <c r="B13" s="31">
        <v>0</v>
      </c>
      <c r="C13" s="38">
        <v>0</v>
      </c>
      <c r="D13" s="52" t="s">
        <v>2566</v>
      </c>
      <c r="E13" s="31">
        <v>0</v>
      </c>
      <c r="F13" s="38">
        <v>0</v>
      </c>
    </row>
    <row r="14" ht="27" customHeight="1" spans="1:6">
      <c r="A14" s="43" t="s">
        <v>2567</v>
      </c>
      <c r="B14" s="49">
        <v>0</v>
      </c>
      <c r="C14" s="53">
        <v>0</v>
      </c>
      <c r="D14" s="52" t="s">
        <v>2568</v>
      </c>
      <c r="E14" s="49">
        <v>0</v>
      </c>
      <c r="F14" s="53">
        <v>0</v>
      </c>
    </row>
    <row r="15" ht="27" customHeight="1" spans="1:6">
      <c r="A15" s="50" t="s">
        <v>2569</v>
      </c>
      <c r="B15" s="19">
        <f t="shared" ref="B15:F15" si="0">B12+B13+B14</f>
        <v>416497106.91</v>
      </c>
      <c r="C15" s="22">
        <f t="shared" si="0"/>
        <v>439624449.67</v>
      </c>
      <c r="D15" s="18" t="s">
        <v>2570</v>
      </c>
      <c r="E15" s="19">
        <f t="shared" si="0"/>
        <v>411010274.43</v>
      </c>
      <c r="F15" s="24">
        <f t="shared" si="0"/>
        <v>439618161.44</v>
      </c>
    </row>
    <row r="16" ht="27" customHeight="1" spans="1:6">
      <c r="A16" s="54" t="s">
        <v>2558</v>
      </c>
      <c r="B16" s="55" t="s">
        <v>2558</v>
      </c>
      <c r="C16" s="56" t="s">
        <v>2558</v>
      </c>
      <c r="D16" s="18" t="s">
        <v>2571</v>
      </c>
      <c r="E16" s="19">
        <f>B15-E15</f>
        <v>5486832.48000002</v>
      </c>
      <c r="F16" s="24">
        <f>C15-F15</f>
        <v>6288.22999995947</v>
      </c>
    </row>
    <row r="17" ht="27" customHeight="1" spans="1:6">
      <c r="A17" s="43" t="s">
        <v>2572</v>
      </c>
      <c r="B17" s="53">
        <v>8837779.13</v>
      </c>
      <c r="C17" s="19">
        <f>E17</f>
        <v>14324611.61</v>
      </c>
      <c r="D17" s="18" t="s">
        <v>2573</v>
      </c>
      <c r="E17" s="19">
        <f>B17+E16</f>
        <v>14324611.61</v>
      </c>
      <c r="F17" s="24">
        <f>C17+F16</f>
        <v>14330899.84</v>
      </c>
    </row>
    <row r="18" ht="27" customHeight="1" spans="1:6">
      <c r="A18" s="54" t="s">
        <v>739</v>
      </c>
      <c r="B18" s="19">
        <f t="shared" ref="B18:F18" si="1">B15+B17</f>
        <v>425334886.04</v>
      </c>
      <c r="C18" s="19">
        <f t="shared" si="1"/>
        <v>453949061.28</v>
      </c>
      <c r="D18" s="57" t="s">
        <v>739</v>
      </c>
      <c r="E18" s="19">
        <f t="shared" si="1"/>
        <v>425334886.04</v>
      </c>
      <c r="F18" s="51">
        <f t="shared" si="1"/>
        <v>453949061.28</v>
      </c>
    </row>
    <row r="19" ht="27" customHeight="1" spans="1:6">
      <c r="A19" s="35"/>
      <c r="B19" s="36"/>
      <c r="C19" s="36"/>
      <c r="D19" s="35"/>
      <c r="E19" s="36"/>
      <c r="F19" s="58"/>
    </row>
  </sheetData>
  <mergeCells count="1">
    <mergeCell ref="A1:F1"/>
  </mergeCells>
  <printOptions horizontalCentered="1"/>
  <pageMargins left="0.708333333333333" right="0.708333333333333" top="0.747916666666667" bottom="0.747916666666667" header="0.314583333333333" footer="0.314583333333333"/>
  <pageSetup paperSize="9" scale="8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view="pageBreakPreview" zoomScaleNormal="100" topLeftCell="A2" workbookViewId="0">
      <pane topLeftCell="A1" activePane="bottomRight" state="frozen"/>
      <selection activeCell="A1" sqref="A1:F1"/>
    </sheetView>
  </sheetViews>
  <sheetFormatPr defaultColWidth="8" defaultRowHeight="13.5" outlineLevelCol="5"/>
  <cols>
    <col min="1" max="1" width="37.5" style="1"/>
    <col min="2" max="3" width="25.8333333333333" style="1"/>
    <col min="4" max="4" width="36.5" style="1"/>
    <col min="5" max="6" width="25.8333333333333" style="1"/>
    <col min="7" max="16384" width="8" style="2"/>
  </cols>
  <sheetData>
    <row r="1" ht="45" customHeight="1" spans="1:6">
      <c r="A1" s="3" t="s">
        <v>2574</v>
      </c>
      <c r="B1" s="4"/>
      <c r="C1" s="4"/>
      <c r="D1" s="4"/>
      <c r="E1" s="4"/>
      <c r="F1" s="4"/>
    </row>
    <row r="2" ht="18.75" customHeight="1" spans="1:6">
      <c r="A2" s="5"/>
      <c r="B2" s="5"/>
      <c r="C2" s="5"/>
      <c r="D2" s="5"/>
      <c r="E2" s="6"/>
      <c r="F2" s="7"/>
    </row>
    <row r="3" ht="18.75" customHeight="1" spans="1:6">
      <c r="A3" s="8"/>
      <c r="B3" s="8"/>
      <c r="C3" s="8"/>
      <c r="D3" s="8"/>
      <c r="E3" s="9"/>
      <c r="F3" s="9" t="s">
        <v>2527</v>
      </c>
    </row>
    <row r="4" ht="27" customHeight="1" spans="1:6">
      <c r="A4" s="10" t="s">
        <v>2528</v>
      </c>
      <c r="B4" s="10" t="s">
        <v>2550</v>
      </c>
      <c r="C4" s="10" t="s">
        <v>1136</v>
      </c>
      <c r="D4" s="10" t="s">
        <v>2528</v>
      </c>
      <c r="E4" s="10" t="s">
        <v>2550</v>
      </c>
      <c r="F4" s="10" t="s">
        <v>1136</v>
      </c>
    </row>
    <row r="5" ht="27" customHeight="1" spans="1:6">
      <c r="A5" s="11" t="s">
        <v>2575</v>
      </c>
      <c r="B5" s="12">
        <v>76089900</v>
      </c>
      <c r="C5" s="12">
        <v>83387780</v>
      </c>
      <c r="D5" s="11" t="s">
        <v>2576</v>
      </c>
      <c r="E5" s="12">
        <v>182790990</v>
      </c>
      <c r="F5" s="12">
        <v>188504874</v>
      </c>
    </row>
    <row r="6" ht="27" customHeight="1" spans="1:6">
      <c r="A6" s="13" t="s">
        <v>2577</v>
      </c>
      <c r="B6" s="14">
        <v>1088510</v>
      </c>
      <c r="C6" s="14">
        <v>1092880</v>
      </c>
      <c r="D6" s="11" t="s">
        <v>2578</v>
      </c>
      <c r="E6" s="14">
        <v>17997161.52</v>
      </c>
      <c r="F6" s="14">
        <v>19573541.52</v>
      </c>
    </row>
    <row r="7" ht="27" customHeight="1" spans="1:6">
      <c r="A7" s="15" t="s">
        <v>2555</v>
      </c>
      <c r="B7" s="16">
        <v>187942365</v>
      </c>
      <c r="C7" s="16">
        <v>193115078</v>
      </c>
      <c r="D7" s="11" t="s">
        <v>2579</v>
      </c>
      <c r="E7" s="17">
        <v>0</v>
      </c>
      <c r="F7" s="17">
        <v>0</v>
      </c>
    </row>
    <row r="8" ht="27" customHeight="1" spans="1:6">
      <c r="A8" s="18" t="s">
        <v>2580</v>
      </c>
      <c r="B8" s="19">
        <v>182822365</v>
      </c>
      <c r="C8" s="19">
        <v>188520000</v>
      </c>
      <c r="D8" s="20" t="s">
        <v>2581</v>
      </c>
      <c r="E8" s="19">
        <v>184188.18</v>
      </c>
      <c r="F8" s="19">
        <v>185180.2</v>
      </c>
    </row>
    <row r="9" ht="27" customHeight="1" spans="1:6">
      <c r="A9" s="21" t="s">
        <v>2582</v>
      </c>
      <c r="B9" s="19">
        <v>5120000</v>
      </c>
      <c r="C9" s="19">
        <v>4595078</v>
      </c>
      <c r="D9" s="20" t="s">
        <v>2465</v>
      </c>
      <c r="E9" s="22">
        <v>0</v>
      </c>
      <c r="F9" s="22">
        <v>0</v>
      </c>
    </row>
    <row r="10" ht="27" customHeight="1" spans="1:6">
      <c r="A10" s="23" t="s">
        <v>2583</v>
      </c>
      <c r="B10" s="19">
        <v>0</v>
      </c>
      <c r="C10" s="24">
        <v>0</v>
      </c>
      <c r="D10" s="25" t="s">
        <v>2558</v>
      </c>
      <c r="E10" s="25" t="s">
        <v>2558</v>
      </c>
      <c r="F10" s="25" t="s">
        <v>2558</v>
      </c>
    </row>
    <row r="11" ht="27" customHeight="1" spans="1:6">
      <c r="A11" s="18" t="s">
        <v>2584</v>
      </c>
      <c r="B11" s="19">
        <v>1154318.32</v>
      </c>
      <c r="C11" s="24">
        <v>1145600.56</v>
      </c>
      <c r="D11" s="25" t="s">
        <v>2558</v>
      </c>
      <c r="E11" s="25" t="s">
        <v>2558</v>
      </c>
      <c r="F11" s="25" t="s">
        <v>2558</v>
      </c>
    </row>
    <row r="12" ht="27" customHeight="1" spans="1:6">
      <c r="A12" s="18" t="s">
        <v>2585</v>
      </c>
      <c r="B12" s="19">
        <v>0</v>
      </c>
      <c r="C12" s="24">
        <v>0</v>
      </c>
      <c r="D12" s="25" t="s">
        <v>2558</v>
      </c>
      <c r="E12" s="25" t="s">
        <v>2558</v>
      </c>
      <c r="F12" s="25" t="s">
        <v>2558</v>
      </c>
    </row>
    <row r="13" ht="27" customHeight="1" spans="1:6">
      <c r="A13" s="18" t="s">
        <v>2586</v>
      </c>
      <c r="B13" s="19">
        <v>332816.51</v>
      </c>
      <c r="C13" s="24">
        <v>334815.15</v>
      </c>
      <c r="D13" s="25" t="s">
        <v>2558</v>
      </c>
      <c r="E13" s="25" t="s">
        <v>2558</v>
      </c>
      <c r="F13" s="25" t="s">
        <v>2558</v>
      </c>
    </row>
    <row r="14" ht="27" customHeight="1" spans="1:6">
      <c r="A14" s="18" t="s">
        <v>2587</v>
      </c>
      <c r="B14" s="19">
        <v>37500</v>
      </c>
      <c r="C14" s="24">
        <v>2305210.5</v>
      </c>
      <c r="D14" s="25" t="s">
        <v>2558</v>
      </c>
      <c r="E14" s="26" t="s">
        <v>2558</v>
      </c>
      <c r="F14" s="26" t="s">
        <v>2558</v>
      </c>
    </row>
    <row r="15" ht="27" customHeight="1" spans="1:6">
      <c r="A15" s="18" t="s">
        <v>2588</v>
      </c>
      <c r="B15" s="19">
        <f>B5+B7+B10+B11+B12+B13+B14</f>
        <v>265556899.83</v>
      </c>
      <c r="C15" s="19">
        <f>C5+C7+C10+C11+C12+C13+C14</f>
        <v>280288484.21</v>
      </c>
      <c r="D15" s="27" t="s">
        <v>2589</v>
      </c>
      <c r="E15" s="19">
        <f>E5+E6+E7+E8+E9</f>
        <v>200972339.7</v>
      </c>
      <c r="F15" s="19">
        <f>F5+F6+F7+F8+F9</f>
        <v>208263595.72</v>
      </c>
    </row>
    <row r="16" ht="27" customHeight="1" spans="1:6">
      <c r="A16" s="18" t="s">
        <v>2590</v>
      </c>
      <c r="B16" s="19">
        <v>0</v>
      </c>
      <c r="C16" s="19">
        <v>0</v>
      </c>
      <c r="D16" s="23" t="s">
        <v>2591</v>
      </c>
      <c r="E16" s="19">
        <v>0</v>
      </c>
      <c r="F16" s="19">
        <v>0</v>
      </c>
    </row>
    <row r="17" ht="27" customHeight="1" spans="1:6">
      <c r="A17" s="18" t="s">
        <v>2592</v>
      </c>
      <c r="B17" s="19">
        <v>0</v>
      </c>
      <c r="C17" s="19">
        <v>0</v>
      </c>
      <c r="D17" s="27" t="s">
        <v>2593</v>
      </c>
      <c r="E17" s="19">
        <v>0</v>
      </c>
      <c r="F17" s="19">
        <v>0</v>
      </c>
    </row>
    <row r="18" ht="27" customHeight="1" spans="1:6">
      <c r="A18" s="21" t="s">
        <v>2594</v>
      </c>
      <c r="B18" s="22">
        <f t="shared" ref="B18:F18" si="0">B15+B16+B17</f>
        <v>265556899.83</v>
      </c>
      <c r="C18" s="22">
        <f t="shared" si="0"/>
        <v>280288484.21</v>
      </c>
      <c r="D18" s="20" t="s">
        <v>2595</v>
      </c>
      <c r="E18" s="19">
        <f t="shared" si="0"/>
        <v>200972339.7</v>
      </c>
      <c r="F18" s="19">
        <f t="shared" si="0"/>
        <v>208263595.72</v>
      </c>
    </row>
    <row r="19" ht="27" customHeight="1" spans="1:6">
      <c r="A19" s="25" t="s">
        <v>2558</v>
      </c>
      <c r="B19" s="25" t="s">
        <v>2558</v>
      </c>
      <c r="C19" s="28" t="s">
        <v>2558</v>
      </c>
      <c r="D19" s="23" t="s">
        <v>2596</v>
      </c>
      <c r="E19" s="19">
        <f>B18-E18</f>
        <v>64584560.13</v>
      </c>
      <c r="F19" s="19">
        <f>C18-F18</f>
        <v>72024888.49</v>
      </c>
    </row>
    <row r="20" ht="27" customHeight="1" spans="1:6">
      <c r="A20" s="20" t="s">
        <v>2597</v>
      </c>
      <c r="B20" s="29">
        <v>470532628.89</v>
      </c>
      <c r="C20" s="29">
        <f>E20</f>
        <v>535117189.02</v>
      </c>
      <c r="D20" s="27" t="s">
        <v>2598</v>
      </c>
      <c r="E20" s="19">
        <f>B20+E19</f>
        <v>535117189.02</v>
      </c>
      <c r="F20" s="19">
        <f>C20+F19</f>
        <v>607142077.51</v>
      </c>
    </row>
    <row r="21" ht="27" customHeight="1" spans="1:6">
      <c r="A21" s="30" t="s">
        <v>739</v>
      </c>
      <c r="B21" s="31">
        <f t="shared" ref="B21:F21" si="1">B18+B20</f>
        <v>736089528.72</v>
      </c>
      <c r="C21" s="31">
        <f t="shared" si="1"/>
        <v>815405673.23</v>
      </c>
      <c r="D21" s="32" t="s">
        <v>739</v>
      </c>
      <c r="E21" s="22">
        <f t="shared" si="1"/>
        <v>736089528.72</v>
      </c>
      <c r="F21" s="22">
        <f t="shared" si="1"/>
        <v>815405673.23</v>
      </c>
    </row>
    <row r="22" ht="15" customHeight="1" spans="1:6">
      <c r="A22" s="33"/>
      <c r="B22" s="34"/>
      <c r="C22" s="34"/>
      <c r="D22" s="35"/>
      <c r="E22" s="36"/>
      <c r="F22" s="7"/>
    </row>
  </sheetData>
  <mergeCells count="2">
    <mergeCell ref="A1:F1"/>
    <mergeCell ref="E2:F2"/>
  </mergeCells>
  <printOptions horizontalCentered="1"/>
  <pageMargins left="0.708333333333333" right="0.708333333333333" top="0.747916666666667" bottom="0.747916666666667" header="0.314583333333333" footer="0.314583333333333"/>
  <pageSetup paperSize="9" scale="7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J48" sqref="A1:J48"/>
    </sheetView>
  </sheetViews>
  <sheetFormatPr defaultColWidth="9" defaultRowHeight="13.5"/>
  <sheetData/>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view="pageBreakPreview" zoomScaleNormal="100" workbookViewId="0">
      <selection activeCell="C31" sqref="C31"/>
    </sheetView>
  </sheetViews>
  <sheetFormatPr defaultColWidth="9" defaultRowHeight="13.5" outlineLevelCol="7"/>
  <cols>
    <col min="1" max="1" width="38.8333333333333" customWidth="1"/>
    <col min="2" max="8" width="12.5" customWidth="1"/>
    <col min="9" max="9" width="12.6666666666667"/>
  </cols>
  <sheetData>
    <row r="1" ht="28.5" customHeight="1" spans="1:8">
      <c r="A1" s="423" t="s">
        <v>89</v>
      </c>
      <c r="B1" s="423"/>
      <c r="C1" s="423"/>
      <c r="D1" s="423"/>
      <c r="E1" s="423"/>
      <c r="F1" s="423"/>
      <c r="G1" s="423"/>
      <c r="H1" s="423"/>
    </row>
    <row r="2" ht="10.5" customHeight="1" spans="1:8">
      <c r="A2" s="424"/>
      <c r="B2" s="424"/>
      <c r="C2" s="425"/>
      <c r="D2" s="424"/>
      <c r="E2" s="424"/>
      <c r="H2" s="426" t="s">
        <v>1</v>
      </c>
    </row>
    <row r="3" spans="1:8">
      <c r="A3" s="427" t="s">
        <v>4</v>
      </c>
      <c r="B3" s="428" t="s">
        <v>5</v>
      </c>
      <c r="C3" s="429" t="s">
        <v>90</v>
      </c>
      <c r="D3" s="430" t="s">
        <v>91</v>
      </c>
      <c r="E3" s="430"/>
      <c r="F3" s="428" t="s">
        <v>6</v>
      </c>
      <c r="G3" s="430" t="s">
        <v>92</v>
      </c>
      <c r="H3" s="430"/>
    </row>
    <row r="4" spans="1:8">
      <c r="A4" s="427"/>
      <c r="B4" s="428"/>
      <c r="C4" s="429"/>
      <c r="D4" s="428" t="s">
        <v>9</v>
      </c>
      <c r="E4" s="428" t="s">
        <v>93</v>
      </c>
      <c r="F4" s="428"/>
      <c r="G4" s="428" t="s">
        <v>9</v>
      </c>
      <c r="H4" s="428" t="s">
        <v>93</v>
      </c>
    </row>
    <row r="5" ht="15" spans="1:8">
      <c r="A5" s="431" t="s">
        <v>11</v>
      </c>
      <c r="B5" s="432">
        <f>SUM(B6:B20)</f>
        <v>91437</v>
      </c>
      <c r="C5" s="432">
        <f>SUM(C6:C20)</f>
        <v>86122.77</v>
      </c>
      <c r="D5" s="433">
        <f t="shared" ref="D5:D38" si="0">B5-C5</f>
        <v>5314.23000000001</v>
      </c>
      <c r="E5" s="434">
        <f t="shared" ref="E5:E38" si="1">IFERROR(B5/C5-1," ")</f>
        <v>0.0617052842122938</v>
      </c>
      <c r="F5" s="432">
        <f>SUM(F6:F20)</f>
        <v>85561</v>
      </c>
      <c r="G5" s="435">
        <f t="shared" ref="G5:G38" si="2">B5-F5</f>
        <v>5876</v>
      </c>
      <c r="H5" s="434">
        <f t="shared" ref="H5:H38" si="3">IFERROR(B5/F5-1," ")</f>
        <v>0.0686761491801171</v>
      </c>
    </row>
    <row r="6" ht="15" spans="1:8">
      <c r="A6" s="436" t="s">
        <v>94</v>
      </c>
      <c r="B6" s="432">
        <v>24034</v>
      </c>
      <c r="C6" s="432">
        <v>20402</v>
      </c>
      <c r="D6" s="433">
        <f t="shared" si="0"/>
        <v>3632</v>
      </c>
      <c r="E6" s="434">
        <f t="shared" si="1"/>
        <v>0.178021762572297</v>
      </c>
      <c r="F6" s="432">
        <v>21750</v>
      </c>
      <c r="G6" s="435">
        <f t="shared" si="2"/>
        <v>2284</v>
      </c>
      <c r="H6" s="434">
        <f t="shared" si="3"/>
        <v>0.105011494252873</v>
      </c>
    </row>
    <row r="7" ht="15" spans="1:8">
      <c r="A7" s="437" t="s">
        <v>95</v>
      </c>
      <c r="B7" s="432">
        <v>3463</v>
      </c>
      <c r="C7" s="432">
        <v>2904</v>
      </c>
      <c r="D7" s="433">
        <f t="shared" si="0"/>
        <v>559</v>
      </c>
      <c r="E7" s="434">
        <f t="shared" si="1"/>
        <v>0.192493112947658</v>
      </c>
      <c r="F7" s="432">
        <v>2677</v>
      </c>
      <c r="G7" s="435">
        <f t="shared" si="2"/>
        <v>786</v>
      </c>
      <c r="H7" s="434">
        <f t="shared" si="3"/>
        <v>0.293612252521479</v>
      </c>
    </row>
    <row r="8" ht="15" spans="1:8">
      <c r="A8" s="437" t="s">
        <v>96</v>
      </c>
      <c r="B8" s="432">
        <v>563</v>
      </c>
      <c r="C8" s="432">
        <v>553.67</v>
      </c>
      <c r="D8" s="433">
        <f t="shared" si="0"/>
        <v>9.33000000000004</v>
      </c>
      <c r="E8" s="434">
        <f t="shared" si="1"/>
        <v>0.0168511929488686</v>
      </c>
      <c r="F8" s="432">
        <v>617</v>
      </c>
      <c r="G8" s="435">
        <f t="shared" si="2"/>
        <v>-54</v>
      </c>
      <c r="H8" s="434">
        <f t="shared" si="3"/>
        <v>-0.0875202593192869</v>
      </c>
    </row>
    <row r="9" ht="15" spans="1:8">
      <c r="A9" s="437" t="s">
        <v>97</v>
      </c>
      <c r="B9" s="432">
        <v>161</v>
      </c>
      <c r="C9" s="432">
        <v>157.84</v>
      </c>
      <c r="D9" s="433">
        <f t="shared" si="0"/>
        <v>3.16</v>
      </c>
      <c r="E9" s="434">
        <f t="shared" si="1"/>
        <v>0.0200202736948809</v>
      </c>
      <c r="F9" s="432">
        <v>112</v>
      </c>
      <c r="G9" s="435">
        <f t="shared" si="2"/>
        <v>49</v>
      </c>
      <c r="H9" s="434">
        <f t="shared" si="3"/>
        <v>0.4375</v>
      </c>
    </row>
    <row r="10" ht="15" spans="1:8">
      <c r="A10" s="437" t="s">
        <v>98</v>
      </c>
      <c r="B10" s="432">
        <v>384</v>
      </c>
      <c r="C10" s="432">
        <v>375.75</v>
      </c>
      <c r="D10" s="433">
        <f t="shared" si="0"/>
        <v>8.25</v>
      </c>
      <c r="E10" s="434">
        <f t="shared" si="1"/>
        <v>0.0219560878243512</v>
      </c>
      <c r="F10" s="432">
        <v>721</v>
      </c>
      <c r="G10" s="435">
        <f t="shared" si="2"/>
        <v>-337</v>
      </c>
      <c r="H10" s="434">
        <f t="shared" si="3"/>
        <v>-0.467406380027739</v>
      </c>
    </row>
    <row r="11" ht="15" spans="1:8">
      <c r="A11" s="437" t="s">
        <v>99</v>
      </c>
      <c r="B11" s="432">
        <v>1395</v>
      </c>
      <c r="C11" s="432">
        <v>1382.03</v>
      </c>
      <c r="D11" s="433">
        <f t="shared" si="0"/>
        <v>12.97</v>
      </c>
      <c r="E11" s="434">
        <f t="shared" si="1"/>
        <v>0.00938474562780844</v>
      </c>
      <c r="F11" s="432">
        <v>1485</v>
      </c>
      <c r="G11" s="435">
        <f t="shared" si="2"/>
        <v>-90</v>
      </c>
      <c r="H11" s="434">
        <f t="shared" si="3"/>
        <v>-0.0606060606060606</v>
      </c>
    </row>
    <row r="12" ht="15" spans="1:8">
      <c r="A12" s="437" t="s">
        <v>100</v>
      </c>
      <c r="B12" s="432">
        <v>13879</v>
      </c>
      <c r="C12" s="432">
        <v>14025.08</v>
      </c>
      <c r="D12" s="433">
        <f t="shared" si="0"/>
        <v>-146.08</v>
      </c>
      <c r="E12" s="434">
        <f t="shared" si="1"/>
        <v>-0.0104156268627345</v>
      </c>
      <c r="F12" s="432">
        <v>4211</v>
      </c>
      <c r="G12" s="435">
        <f t="shared" si="2"/>
        <v>9668</v>
      </c>
      <c r="H12" s="434">
        <f t="shared" si="3"/>
        <v>2.29589171218238</v>
      </c>
    </row>
    <row r="13" ht="15" spans="1:8">
      <c r="A13" s="437" t="s">
        <v>101</v>
      </c>
      <c r="B13" s="432">
        <v>608</v>
      </c>
      <c r="C13" s="432">
        <v>596.5</v>
      </c>
      <c r="D13" s="433">
        <f t="shared" si="0"/>
        <v>11.5</v>
      </c>
      <c r="E13" s="434">
        <f t="shared" si="1"/>
        <v>0.019279128248114</v>
      </c>
      <c r="F13" s="432">
        <v>1100</v>
      </c>
      <c r="G13" s="435">
        <f t="shared" si="2"/>
        <v>-492</v>
      </c>
      <c r="H13" s="434">
        <f t="shared" si="3"/>
        <v>-0.447272727272727</v>
      </c>
    </row>
    <row r="14" ht="15" spans="1:8">
      <c r="A14" s="437" t="s">
        <v>102</v>
      </c>
      <c r="B14" s="432">
        <v>1350</v>
      </c>
      <c r="C14" s="432">
        <v>1323.85</v>
      </c>
      <c r="D14" s="433">
        <f t="shared" si="0"/>
        <v>26.1500000000001</v>
      </c>
      <c r="E14" s="434">
        <f t="shared" si="1"/>
        <v>0.0197529931638782</v>
      </c>
      <c r="F14" s="432">
        <v>992</v>
      </c>
      <c r="G14" s="435">
        <f t="shared" si="2"/>
        <v>358</v>
      </c>
      <c r="H14" s="434">
        <f t="shared" si="3"/>
        <v>0.360887096774194</v>
      </c>
    </row>
    <row r="15" ht="15" spans="1:8">
      <c r="A15" s="437" t="s">
        <v>103</v>
      </c>
      <c r="B15" s="432">
        <v>23843</v>
      </c>
      <c r="C15" s="432">
        <v>23040.34</v>
      </c>
      <c r="D15" s="433">
        <f t="shared" si="0"/>
        <v>802.66</v>
      </c>
      <c r="E15" s="434">
        <f t="shared" si="1"/>
        <v>0.0348371595210835</v>
      </c>
      <c r="F15" s="432">
        <v>29702</v>
      </c>
      <c r="G15" s="435">
        <f t="shared" si="2"/>
        <v>-5859</v>
      </c>
      <c r="H15" s="434">
        <f t="shared" si="3"/>
        <v>-0.197259443808498</v>
      </c>
    </row>
    <row r="16" ht="15" spans="1:8">
      <c r="A16" s="437" t="s">
        <v>104</v>
      </c>
      <c r="B16" s="432">
        <v>827</v>
      </c>
      <c r="C16" s="432">
        <v>811.2</v>
      </c>
      <c r="D16" s="433">
        <f t="shared" si="0"/>
        <v>15.8</v>
      </c>
      <c r="E16" s="434">
        <f t="shared" si="1"/>
        <v>0.0194773175542406</v>
      </c>
      <c r="F16" s="432">
        <v>1015</v>
      </c>
      <c r="G16" s="435">
        <f t="shared" si="2"/>
        <v>-188</v>
      </c>
      <c r="H16" s="434">
        <f t="shared" si="3"/>
        <v>-0.185221674876847</v>
      </c>
    </row>
    <row r="17" ht="15" spans="1:8">
      <c r="A17" s="437" t="s">
        <v>105</v>
      </c>
      <c r="B17" s="432">
        <v>12805</v>
      </c>
      <c r="C17" s="432">
        <v>12754.65</v>
      </c>
      <c r="D17" s="433">
        <f t="shared" si="0"/>
        <v>50.3500000000004</v>
      </c>
      <c r="E17" s="434">
        <f t="shared" si="1"/>
        <v>0.00394757990223171</v>
      </c>
      <c r="F17" s="432">
        <v>12083</v>
      </c>
      <c r="G17" s="435">
        <f t="shared" si="2"/>
        <v>722</v>
      </c>
      <c r="H17" s="434">
        <f t="shared" si="3"/>
        <v>0.0597533725068278</v>
      </c>
    </row>
    <row r="18" ht="15" spans="1:8">
      <c r="A18" s="437" t="s">
        <v>106</v>
      </c>
      <c r="B18" s="432">
        <v>6350</v>
      </c>
      <c r="C18" s="432">
        <v>6055.49</v>
      </c>
      <c r="D18" s="433">
        <f t="shared" si="0"/>
        <v>294.51</v>
      </c>
      <c r="E18" s="434">
        <f t="shared" si="1"/>
        <v>0.0486352054086459</v>
      </c>
      <c r="F18" s="432">
        <v>7711</v>
      </c>
      <c r="G18" s="435">
        <f t="shared" si="2"/>
        <v>-1361</v>
      </c>
      <c r="H18" s="434">
        <f t="shared" si="3"/>
        <v>-0.176501102321359</v>
      </c>
    </row>
    <row r="19" ht="15" spans="1:8">
      <c r="A19" s="437" t="s">
        <v>107</v>
      </c>
      <c r="B19" s="432">
        <v>1775</v>
      </c>
      <c r="C19" s="438">
        <v>1740.37</v>
      </c>
      <c r="D19" s="433">
        <f t="shared" si="0"/>
        <v>34.6300000000001</v>
      </c>
      <c r="E19" s="434">
        <f t="shared" si="1"/>
        <v>0.0198980676522809</v>
      </c>
      <c r="F19" s="432">
        <v>1385</v>
      </c>
      <c r="G19" s="435">
        <f t="shared" si="2"/>
        <v>390</v>
      </c>
      <c r="H19" s="434">
        <f t="shared" si="3"/>
        <v>0.28158844765343</v>
      </c>
    </row>
    <row r="20" ht="15" spans="1:8">
      <c r="A20" s="437" t="s">
        <v>108</v>
      </c>
      <c r="B20" s="432">
        <v>0</v>
      </c>
      <c r="C20" s="438"/>
      <c r="D20" s="433">
        <f t="shared" si="0"/>
        <v>0</v>
      </c>
      <c r="E20" s="434" t="str">
        <f t="shared" si="1"/>
        <v> </v>
      </c>
      <c r="F20" s="435">
        <v>0</v>
      </c>
      <c r="G20" s="435">
        <f t="shared" si="2"/>
        <v>0</v>
      </c>
      <c r="H20" s="434" t="str">
        <f t="shared" si="3"/>
        <v> </v>
      </c>
    </row>
    <row r="21" ht="15" spans="1:8">
      <c r="A21" s="431" t="s">
        <v>13</v>
      </c>
      <c r="B21" s="432">
        <f>B22+B32+B33+B36+B37+B35</f>
        <v>38572.955</v>
      </c>
      <c r="C21" s="432">
        <f>C22+C32+C33+C36+C37+C35</f>
        <v>36526.58</v>
      </c>
      <c r="D21" s="433">
        <f t="shared" si="0"/>
        <v>2046.375</v>
      </c>
      <c r="E21" s="434">
        <f t="shared" si="1"/>
        <v>0.0560242705449019</v>
      </c>
      <c r="F21" s="432">
        <f>F22+F32+F33+F36+F37+F35</f>
        <v>36662.38</v>
      </c>
      <c r="G21" s="435">
        <f t="shared" si="2"/>
        <v>1910.575</v>
      </c>
      <c r="H21" s="434">
        <f t="shared" si="3"/>
        <v>0.052112683355527</v>
      </c>
    </row>
    <row r="22" ht="15" spans="1:8">
      <c r="A22" s="439" t="s">
        <v>109</v>
      </c>
      <c r="B22" s="432">
        <f>SUM(B23:B31)</f>
        <v>4089</v>
      </c>
      <c r="C22" s="432">
        <f>SUM(C23:C31)</f>
        <v>3868.02</v>
      </c>
      <c r="D22" s="433">
        <f t="shared" si="0"/>
        <v>220.98</v>
      </c>
      <c r="E22" s="434">
        <f t="shared" si="1"/>
        <v>0.0571300044984255</v>
      </c>
      <c r="F22" s="432">
        <f>SUM(F23:F31)</f>
        <v>3210.425</v>
      </c>
      <c r="G22" s="435">
        <f t="shared" si="2"/>
        <v>878.575</v>
      </c>
      <c r="H22" s="434">
        <f t="shared" si="3"/>
        <v>0.27366314428775</v>
      </c>
    </row>
    <row r="23" ht="15" spans="1:8">
      <c r="A23" s="440" t="s">
        <v>110</v>
      </c>
      <c r="B23" s="432">
        <v>962</v>
      </c>
      <c r="C23" s="438">
        <v>916.3</v>
      </c>
      <c r="D23" s="433">
        <f t="shared" si="0"/>
        <v>45.7</v>
      </c>
      <c r="E23" s="434">
        <f t="shared" si="1"/>
        <v>0.0498744952526466</v>
      </c>
      <c r="F23" s="432">
        <v>950</v>
      </c>
      <c r="G23" s="435">
        <f t="shared" si="2"/>
        <v>12</v>
      </c>
      <c r="H23" s="434">
        <f t="shared" si="3"/>
        <v>0.0126315789473683</v>
      </c>
    </row>
    <row r="24" ht="15" spans="1:8">
      <c r="A24" s="440" t="s">
        <v>111</v>
      </c>
      <c r="B24" s="432">
        <v>685</v>
      </c>
      <c r="C24" s="438">
        <v>610.87</v>
      </c>
      <c r="D24" s="433">
        <f t="shared" si="0"/>
        <v>74.13</v>
      </c>
      <c r="E24" s="434">
        <f t="shared" si="1"/>
        <v>0.121351515052302</v>
      </c>
      <c r="F24" s="432">
        <v>630</v>
      </c>
      <c r="G24" s="435">
        <f t="shared" si="2"/>
        <v>55</v>
      </c>
      <c r="H24" s="434">
        <f t="shared" si="3"/>
        <v>0.0873015873015872</v>
      </c>
    </row>
    <row r="25" ht="15" spans="1:8">
      <c r="A25" s="440" t="s">
        <v>112</v>
      </c>
      <c r="B25" s="432">
        <v>0</v>
      </c>
      <c r="C25" s="438"/>
      <c r="D25" s="433">
        <f t="shared" si="0"/>
        <v>0</v>
      </c>
      <c r="E25" s="434" t="str">
        <f t="shared" si="1"/>
        <v> </v>
      </c>
      <c r="F25" s="432">
        <v>0</v>
      </c>
      <c r="G25" s="435">
        <f t="shared" si="2"/>
        <v>0</v>
      </c>
      <c r="H25" s="434" t="str">
        <f t="shared" si="3"/>
        <v> </v>
      </c>
    </row>
    <row r="26" ht="15" spans="1:8">
      <c r="A26" s="440" t="s">
        <v>113</v>
      </c>
      <c r="B26" s="432">
        <v>0</v>
      </c>
      <c r="C26" s="438"/>
      <c r="D26" s="433">
        <f t="shared" si="0"/>
        <v>0</v>
      </c>
      <c r="E26" s="434" t="str">
        <f t="shared" si="1"/>
        <v> </v>
      </c>
      <c r="F26" s="432">
        <v>0</v>
      </c>
      <c r="G26" s="435">
        <f t="shared" si="2"/>
        <v>0</v>
      </c>
      <c r="H26" s="434" t="str">
        <f t="shared" si="3"/>
        <v> </v>
      </c>
    </row>
    <row r="27" ht="15" spans="1:8">
      <c r="A27" s="440" t="s">
        <v>114</v>
      </c>
      <c r="B27" s="432">
        <v>1106</v>
      </c>
      <c r="C27" s="438">
        <v>1043.17</v>
      </c>
      <c r="D27" s="433">
        <f t="shared" si="0"/>
        <v>62.8299999999999</v>
      </c>
      <c r="E27" s="434">
        <f t="shared" si="1"/>
        <v>0.0602298762426066</v>
      </c>
      <c r="F27" s="432">
        <v>530</v>
      </c>
      <c r="G27" s="435">
        <f t="shared" si="2"/>
        <v>576</v>
      </c>
      <c r="H27" s="434">
        <f t="shared" si="3"/>
        <v>1.08679245283019</v>
      </c>
    </row>
    <row r="28" ht="15" spans="1:8">
      <c r="A28" s="440" t="s">
        <v>115</v>
      </c>
      <c r="B28" s="432">
        <v>358</v>
      </c>
      <c r="C28" s="438">
        <v>341.01</v>
      </c>
      <c r="D28" s="433">
        <f t="shared" si="0"/>
        <v>16.99</v>
      </c>
      <c r="E28" s="434">
        <f t="shared" si="1"/>
        <v>0.0498225858479224</v>
      </c>
      <c r="F28" s="432">
        <v>260</v>
      </c>
      <c r="G28" s="435">
        <f t="shared" si="2"/>
        <v>98</v>
      </c>
      <c r="H28" s="434">
        <f t="shared" si="3"/>
        <v>0.376923076923077</v>
      </c>
    </row>
    <row r="29" ht="15" spans="1:8">
      <c r="A29" s="440" t="s">
        <v>116</v>
      </c>
      <c r="B29" s="432">
        <v>0</v>
      </c>
      <c r="C29" s="438"/>
      <c r="D29" s="433">
        <f t="shared" si="0"/>
        <v>0</v>
      </c>
      <c r="E29" s="434" t="str">
        <f t="shared" si="1"/>
        <v> </v>
      </c>
      <c r="F29" s="432">
        <v>0</v>
      </c>
      <c r="G29" s="435">
        <f t="shared" si="2"/>
        <v>0</v>
      </c>
      <c r="H29" s="434" t="str">
        <f t="shared" si="3"/>
        <v> </v>
      </c>
    </row>
    <row r="30" ht="15" spans="1:8">
      <c r="A30" s="440" t="s">
        <v>117</v>
      </c>
      <c r="B30" s="432">
        <v>968</v>
      </c>
      <c r="C30" s="438">
        <v>946.43</v>
      </c>
      <c r="D30" s="433">
        <f t="shared" si="0"/>
        <v>21.5700000000001</v>
      </c>
      <c r="E30" s="434">
        <f t="shared" si="1"/>
        <v>0.0227909089948544</v>
      </c>
      <c r="F30" s="432">
        <v>835</v>
      </c>
      <c r="G30" s="435">
        <f t="shared" si="2"/>
        <v>133</v>
      </c>
      <c r="H30" s="434">
        <f t="shared" si="3"/>
        <v>0.159281437125748</v>
      </c>
    </row>
    <row r="31" ht="15" spans="1:8">
      <c r="A31" s="440" t="s">
        <v>118</v>
      </c>
      <c r="B31" s="432">
        <v>10</v>
      </c>
      <c r="C31" s="438">
        <v>10.24</v>
      </c>
      <c r="D31" s="433">
        <f t="shared" si="0"/>
        <v>-0.24</v>
      </c>
      <c r="E31" s="434">
        <f t="shared" si="1"/>
        <v>-0.0234375</v>
      </c>
      <c r="F31" s="432">
        <v>5.425</v>
      </c>
      <c r="G31" s="435">
        <f t="shared" si="2"/>
        <v>4.575</v>
      </c>
      <c r="H31" s="434">
        <f t="shared" si="3"/>
        <v>0.84331797235023</v>
      </c>
    </row>
    <row r="32" ht="15" spans="1:8">
      <c r="A32" s="439" t="s">
        <v>119</v>
      </c>
      <c r="B32" s="432">
        <v>2865</v>
      </c>
      <c r="C32" s="438">
        <v>2565.3</v>
      </c>
      <c r="D32" s="433">
        <f t="shared" si="0"/>
        <v>299.7</v>
      </c>
      <c r="E32" s="434">
        <f t="shared" si="1"/>
        <v>0.116828441117998</v>
      </c>
      <c r="F32" s="432">
        <v>3335</v>
      </c>
      <c r="G32" s="435">
        <f t="shared" si="2"/>
        <v>-470</v>
      </c>
      <c r="H32" s="434">
        <f t="shared" si="3"/>
        <v>-0.140929535232384</v>
      </c>
    </row>
    <row r="33" ht="15" spans="1:8">
      <c r="A33" s="439" t="s">
        <v>120</v>
      </c>
      <c r="B33" s="432">
        <f>2850-613</f>
        <v>2237</v>
      </c>
      <c r="C33" s="438">
        <v>1498.98</v>
      </c>
      <c r="D33" s="433">
        <f t="shared" si="0"/>
        <v>738.02</v>
      </c>
      <c r="E33" s="434">
        <f t="shared" si="1"/>
        <v>0.492348130061775</v>
      </c>
      <c r="F33" s="432">
        <v>3055</v>
      </c>
      <c r="G33" s="435">
        <f t="shared" si="2"/>
        <v>-818</v>
      </c>
      <c r="H33" s="434">
        <f t="shared" si="3"/>
        <v>-0.267757774140753</v>
      </c>
    </row>
    <row r="34" ht="15" spans="1:8">
      <c r="A34" s="439" t="s">
        <v>121</v>
      </c>
      <c r="B34" s="432">
        <v>0</v>
      </c>
      <c r="C34" s="438"/>
      <c r="D34" s="433">
        <f t="shared" si="0"/>
        <v>0</v>
      </c>
      <c r="E34" s="434" t="str">
        <f t="shared" si="1"/>
        <v> </v>
      </c>
      <c r="F34" s="432">
        <v>0</v>
      </c>
      <c r="G34" s="435">
        <f t="shared" si="2"/>
        <v>0</v>
      </c>
      <c r="H34" s="434" t="str">
        <f t="shared" si="3"/>
        <v> </v>
      </c>
    </row>
    <row r="35" ht="15" spans="1:8">
      <c r="A35" s="439" t="s">
        <v>122</v>
      </c>
      <c r="B35" s="432">
        <v>28422</v>
      </c>
      <c r="C35" s="438">
        <v>28022.94</v>
      </c>
      <c r="D35" s="433">
        <f t="shared" si="0"/>
        <v>399.060000000001</v>
      </c>
      <c r="E35" s="434">
        <f t="shared" si="1"/>
        <v>0.0142404758387236</v>
      </c>
      <c r="F35" s="432">
        <v>25372</v>
      </c>
      <c r="G35" s="435">
        <f t="shared" si="2"/>
        <v>3050</v>
      </c>
      <c r="H35" s="434">
        <f t="shared" si="3"/>
        <v>0.120211256503232</v>
      </c>
    </row>
    <row r="36" ht="15" spans="1:8">
      <c r="A36" s="439" t="s">
        <v>123</v>
      </c>
      <c r="B36" s="432">
        <v>241.955</v>
      </c>
      <c r="C36" s="438">
        <v>77.89</v>
      </c>
      <c r="D36" s="433">
        <f t="shared" si="0"/>
        <v>164.065</v>
      </c>
      <c r="E36" s="434">
        <f t="shared" si="1"/>
        <v>2.10636795480806</v>
      </c>
      <c r="F36" s="432">
        <v>241.955</v>
      </c>
      <c r="G36" s="435">
        <f t="shared" si="2"/>
        <v>0</v>
      </c>
      <c r="H36" s="434">
        <f t="shared" si="3"/>
        <v>0</v>
      </c>
    </row>
    <row r="37" ht="15" spans="1:8">
      <c r="A37" s="439" t="s">
        <v>124</v>
      </c>
      <c r="B37" s="432">
        <v>718</v>
      </c>
      <c r="C37" s="438">
        <v>493.45</v>
      </c>
      <c r="D37" s="433">
        <f t="shared" si="0"/>
        <v>224.55</v>
      </c>
      <c r="E37" s="434">
        <f t="shared" si="1"/>
        <v>0.45506130307022</v>
      </c>
      <c r="F37" s="432">
        <v>1448</v>
      </c>
      <c r="G37" s="435">
        <f t="shared" si="2"/>
        <v>-730</v>
      </c>
      <c r="H37" s="434">
        <f t="shared" si="3"/>
        <v>-0.50414364640884</v>
      </c>
    </row>
    <row r="38" ht="15" spans="1:8">
      <c r="A38" s="441" t="s">
        <v>125</v>
      </c>
      <c r="B38" s="432">
        <f>B21+B5</f>
        <v>130009.955</v>
      </c>
      <c r="C38" s="432">
        <f>C21+C5+0.5</f>
        <v>122649.85</v>
      </c>
      <c r="D38" s="433">
        <f t="shared" si="0"/>
        <v>7360.10500000001</v>
      </c>
      <c r="E38" s="434">
        <f t="shared" si="1"/>
        <v>0.0600090827669175</v>
      </c>
      <c r="F38" s="432">
        <f>F21+F5</f>
        <v>122223.38</v>
      </c>
      <c r="G38" s="435">
        <f t="shared" si="2"/>
        <v>7786.575</v>
      </c>
      <c r="H38" s="434">
        <f t="shared" si="3"/>
        <v>0.063707737423069</v>
      </c>
    </row>
    <row r="39" spans="1:1">
      <c r="A39" s="442"/>
    </row>
  </sheetData>
  <mergeCells count="7">
    <mergeCell ref="A1:H1"/>
    <mergeCell ref="D3:E3"/>
    <mergeCell ref="G3:H3"/>
    <mergeCell ref="A3:A4"/>
    <mergeCell ref="B3:B4"/>
    <mergeCell ref="C3:C4"/>
    <mergeCell ref="F3:F4"/>
  </mergeCells>
  <conditionalFormatting sqref="B5:H38">
    <cfRule type="cellIs" dxfId="0" priority="1" operator="equal">
      <formula>0</formula>
    </cfRule>
  </conditionalFormatting>
  <printOptions horizontalCentered="1"/>
  <pageMargins left="0.708333333333333" right="0.708333333333333" top="0.747916666666667" bottom="0.747916666666667" header="0.314583333333333" footer="0.31458333333333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0"/>
  <sheetViews>
    <sheetView topLeftCell="A223" workbookViewId="0">
      <selection activeCell="C435" sqref="C435"/>
    </sheetView>
  </sheetViews>
  <sheetFormatPr defaultColWidth="9" defaultRowHeight="13.5"/>
  <cols>
    <col min="1" max="1" width="9.33333333333333" customWidth="1"/>
    <col min="2" max="2" width="35.625" customWidth="1"/>
    <col min="3" max="3" width="12.4416666666667" customWidth="1"/>
    <col min="4" max="4" width="12.4416666666667" style="402" customWidth="1"/>
    <col min="5" max="9" width="12.4416666666667" customWidth="1"/>
    <col min="10" max="10" width="17.5" customWidth="1"/>
  </cols>
  <sheetData>
    <row r="1" ht="30" customHeight="1" spans="1:9">
      <c r="A1" s="403" t="s">
        <v>126</v>
      </c>
      <c r="B1" s="403"/>
      <c r="C1" s="403"/>
      <c r="D1" s="403"/>
      <c r="E1" s="403"/>
      <c r="F1" s="403"/>
      <c r="G1" s="403"/>
      <c r="H1" s="403"/>
      <c r="I1" s="403"/>
    </row>
    <row r="2" ht="21.75" customHeight="1" spans="1:9">
      <c r="A2" s="404"/>
      <c r="B2" s="404"/>
      <c r="C2" s="404"/>
      <c r="D2" s="405"/>
      <c r="E2" s="404"/>
      <c r="G2" s="404"/>
      <c r="H2" s="404"/>
      <c r="I2" s="420" t="s">
        <v>1</v>
      </c>
    </row>
    <row r="3" spans="1:9">
      <c r="A3" s="406" t="s">
        <v>127</v>
      </c>
      <c r="B3" s="406" t="s">
        <v>128</v>
      </c>
      <c r="C3" s="407" t="s">
        <v>5</v>
      </c>
      <c r="D3" s="408"/>
      <c r="E3" s="406"/>
      <c r="F3" s="409"/>
      <c r="G3" s="406" t="s">
        <v>129</v>
      </c>
      <c r="H3" s="406" t="s">
        <v>9</v>
      </c>
      <c r="I3" s="406" t="s">
        <v>130</v>
      </c>
    </row>
    <row r="4" spans="1:9">
      <c r="A4" s="406"/>
      <c r="B4" s="406"/>
      <c r="C4" s="410" t="s">
        <v>131</v>
      </c>
      <c r="D4" s="411"/>
      <c r="E4" s="412"/>
      <c r="F4" s="412"/>
      <c r="G4" s="406"/>
      <c r="H4" s="406"/>
      <c r="I4" s="406"/>
    </row>
    <row r="5" spans="1:9">
      <c r="A5" s="413"/>
      <c r="B5" s="413"/>
      <c r="C5" s="414"/>
      <c r="D5" s="415" t="s">
        <v>132</v>
      </c>
      <c r="E5" s="413" t="s">
        <v>133</v>
      </c>
      <c r="F5" s="410" t="s">
        <v>134</v>
      </c>
      <c r="G5" s="413"/>
      <c r="H5" s="413"/>
      <c r="I5" s="413"/>
    </row>
    <row r="6" ht="18" customHeight="1" spans="1:9">
      <c r="A6" s="416"/>
      <c r="B6" s="417" t="s">
        <v>135</v>
      </c>
      <c r="C6" s="418">
        <v>401512.509808154</v>
      </c>
      <c r="D6" s="418">
        <v>134497.889008154</v>
      </c>
      <c r="E6" s="418">
        <v>9393.47</v>
      </c>
      <c r="F6" s="418">
        <v>257621.1508</v>
      </c>
      <c r="G6" s="418"/>
      <c r="H6" s="418"/>
      <c r="I6" s="418"/>
    </row>
    <row r="7" ht="18" customHeight="1" spans="1:9">
      <c r="A7" s="416">
        <v>201</v>
      </c>
      <c r="B7" s="417" t="s">
        <v>136</v>
      </c>
      <c r="C7" s="418">
        <v>41174.3346600001</v>
      </c>
      <c r="D7" s="418">
        <v>22108.3496600001</v>
      </c>
      <c r="E7" s="418">
        <v>4488.665</v>
      </c>
      <c r="F7" s="418">
        <v>14577.32</v>
      </c>
      <c r="G7" s="418"/>
      <c r="H7" s="418"/>
      <c r="I7" s="418"/>
    </row>
    <row r="8" ht="18" customHeight="1" spans="1:9">
      <c r="A8" s="416">
        <v>20101</v>
      </c>
      <c r="B8" s="417" t="s">
        <v>137</v>
      </c>
      <c r="C8" s="418">
        <v>1160.83292857143</v>
      </c>
      <c r="D8" s="418">
        <v>466.439928571429</v>
      </c>
      <c r="E8" s="418">
        <v>76.393</v>
      </c>
      <c r="F8" s="418">
        <v>618</v>
      </c>
      <c r="G8" s="418"/>
      <c r="H8" s="418"/>
      <c r="I8" s="418"/>
    </row>
    <row r="9" ht="18" customHeight="1" spans="1:9">
      <c r="A9" s="416">
        <v>2010101</v>
      </c>
      <c r="B9" s="419" t="s">
        <v>138</v>
      </c>
      <c r="C9" s="418">
        <v>542.832928571429</v>
      </c>
      <c r="D9" s="418">
        <v>466.439928571429</v>
      </c>
      <c r="E9" s="418">
        <v>76.393</v>
      </c>
      <c r="F9" s="418">
        <v>0</v>
      </c>
      <c r="G9" s="418"/>
      <c r="H9" s="418"/>
      <c r="I9" s="418"/>
    </row>
    <row r="10" ht="18" customHeight="1" spans="1:9">
      <c r="A10" s="416">
        <v>2010102</v>
      </c>
      <c r="B10" s="419" t="s">
        <v>139</v>
      </c>
      <c r="C10" s="418">
        <v>36</v>
      </c>
      <c r="D10" s="418">
        <v>0</v>
      </c>
      <c r="E10" s="418">
        <v>0</v>
      </c>
      <c r="F10" s="418">
        <v>36</v>
      </c>
      <c r="G10" s="418"/>
      <c r="H10" s="418"/>
      <c r="I10" s="418"/>
    </row>
    <row r="11" ht="18" customHeight="1" spans="1:9">
      <c r="A11" s="416">
        <v>2010104</v>
      </c>
      <c r="B11" s="419" t="s">
        <v>140</v>
      </c>
      <c r="C11" s="418">
        <v>19.2</v>
      </c>
      <c r="D11" s="418">
        <v>0</v>
      </c>
      <c r="E11" s="418">
        <v>0</v>
      </c>
      <c r="F11" s="418">
        <v>19.2</v>
      </c>
      <c r="G11" s="418"/>
      <c r="H11" s="418"/>
      <c r="I11" s="418"/>
    </row>
    <row r="12" ht="18" customHeight="1" spans="1:9">
      <c r="A12" s="416">
        <v>2010105</v>
      </c>
      <c r="B12" s="419" t="s">
        <v>141</v>
      </c>
      <c r="C12" s="418">
        <v>12</v>
      </c>
      <c r="D12" s="418">
        <v>0</v>
      </c>
      <c r="E12" s="418">
        <v>0</v>
      </c>
      <c r="F12" s="418">
        <v>12</v>
      </c>
      <c r="G12" s="418"/>
      <c r="H12" s="418"/>
      <c r="I12" s="418"/>
    </row>
    <row r="13" ht="18" customHeight="1" spans="1:9">
      <c r="A13" s="416">
        <v>2010106</v>
      </c>
      <c r="B13" s="419" t="s">
        <v>142</v>
      </c>
      <c r="C13" s="418">
        <v>228</v>
      </c>
      <c r="D13" s="418">
        <v>0</v>
      </c>
      <c r="E13" s="418">
        <v>0</v>
      </c>
      <c r="F13" s="418">
        <v>228</v>
      </c>
      <c r="G13" s="418"/>
      <c r="H13" s="418"/>
      <c r="I13" s="418"/>
    </row>
    <row r="14" ht="18" customHeight="1" spans="1:9">
      <c r="A14" s="416">
        <v>2010107</v>
      </c>
      <c r="B14" s="419" t="s">
        <v>143</v>
      </c>
      <c r="C14" s="418">
        <v>16</v>
      </c>
      <c r="D14" s="418">
        <v>0</v>
      </c>
      <c r="E14" s="418">
        <v>0</v>
      </c>
      <c r="F14" s="418">
        <v>16</v>
      </c>
      <c r="G14" s="418"/>
      <c r="H14" s="418"/>
      <c r="I14" s="418"/>
    </row>
    <row r="15" ht="18" customHeight="1" spans="1:9">
      <c r="A15" s="416">
        <v>2010108</v>
      </c>
      <c r="B15" s="419" t="s">
        <v>144</v>
      </c>
      <c r="C15" s="418">
        <v>134.8</v>
      </c>
      <c r="D15" s="418">
        <v>0</v>
      </c>
      <c r="E15" s="418">
        <v>0</v>
      </c>
      <c r="F15" s="418">
        <v>134.8</v>
      </c>
      <c r="G15" s="418"/>
      <c r="H15" s="418"/>
      <c r="I15" s="418"/>
    </row>
    <row r="16" ht="18" customHeight="1" spans="1:9">
      <c r="A16" s="416">
        <v>2010109</v>
      </c>
      <c r="B16" s="419" t="s">
        <v>145</v>
      </c>
      <c r="C16" s="418">
        <v>160</v>
      </c>
      <c r="D16" s="418">
        <v>0</v>
      </c>
      <c r="E16" s="418">
        <v>0</v>
      </c>
      <c r="F16" s="418">
        <v>160</v>
      </c>
      <c r="G16" s="418"/>
      <c r="H16" s="418"/>
      <c r="I16" s="418"/>
    </row>
    <row r="17" ht="18" customHeight="1" spans="1:9">
      <c r="A17" s="416">
        <v>2010199</v>
      </c>
      <c r="B17" s="419" t="s">
        <v>146</v>
      </c>
      <c r="C17" s="418">
        <v>12</v>
      </c>
      <c r="D17" s="418">
        <v>0</v>
      </c>
      <c r="E17" s="418">
        <v>0</v>
      </c>
      <c r="F17" s="418">
        <v>12</v>
      </c>
      <c r="G17" s="418"/>
      <c r="H17" s="418"/>
      <c r="I17" s="418"/>
    </row>
    <row r="18" ht="18" customHeight="1" spans="1:9">
      <c r="A18" s="416">
        <v>20102</v>
      </c>
      <c r="B18" s="417" t="s">
        <v>147</v>
      </c>
      <c r="C18" s="418">
        <v>668.813945714286</v>
      </c>
      <c r="D18" s="418">
        <v>388.601945714286</v>
      </c>
      <c r="E18" s="418">
        <v>63.312</v>
      </c>
      <c r="F18" s="418">
        <v>216.9</v>
      </c>
      <c r="G18" s="418"/>
      <c r="H18" s="418"/>
      <c r="I18" s="418"/>
    </row>
    <row r="19" ht="18" customHeight="1" spans="1:9">
      <c r="A19" s="416">
        <v>2010201</v>
      </c>
      <c r="B19" s="419" t="s">
        <v>138</v>
      </c>
      <c r="C19" s="418">
        <v>451.913945714286</v>
      </c>
      <c r="D19" s="418">
        <v>388.601945714286</v>
      </c>
      <c r="E19" s="418">
        <v>63.312</v>
      </c>
      <c r="F19" s="418">
        <v>0</v>
      </c>
      <c r="G19" s="418"/>
      <c r="H19" s="418"/>
      <c r="I19" s="418"/>
    </row>
    <row r="20" ht="18" customHeight="1" spans="1:9">
      <c r="A20" s="416">
        <v>2010202</v>
      </c>
      <c r="B20" s="419" t="s">
        <v>139</v>
      </c>
      <c r="C20" s="418">
        <v>47.2</v>
      </c>
      <c r="D20" s="418">
        <v>0</v>
      </c>
      <c r="E20" s="418">
        <v>0</v>
      </c>
      <c r="F20" s="418">
        <v>47.2</v>
      </c>
      <c r="G20" s="418"/>
      <c r="H20" s="418"/>
      <c r="I20" s="418"/>
    </row>
    <row r="21" ht="18" customHeight="1" spans="1:9">
      <c r="A21" s="416">
        <v>2010203</v>
      </c>
      <c r="B21" s="419" t="s">
        <v>148</v>
      </c>
      <c r="C21" s="418">
        <v>12</v>
      </c>
      <c r="D21" s="418">
        <v>0</v>
      </c>
      <c r="E21" s="418">
        <v>0</v>
      </c>
      <c r="F21" s="418">
        <v>12</v>
      </c>
      <c r="G21" s="418"/>
      <c r="H21" s="418"/>
      <c r="I21" s="418"/>
    </row>
    <row r="22" ht="18" customHeight="1" spans="1:9">
      <c r="A22" s="416">
        <v>2010205</v>
      </c>
      <c r="B22" s="419" t="s">
        <v>149</v>
      </c>
      <c r="C22" s="418">
        <v>36</v>
      </c>
      <c r="D22" s="418">
        <v>0</v>
      </c>
      <c r="E22" s="418">
        <v>0</v>
      </c>
      <c r="F22" s="418">
        <v>36</v>
      </c>
      <c r="G22" s="418"/>
      <c r="H22" s="418"/>
      <c r="I22" s="418"/>
    </row>
    <row r="23" ht="18" customHeight="1" spans="1:9">
      <c r="A23" s="416">
        <v>2010206</v>
      </c>
      <c r="B23" s="419" t="s">
        <v>150</v>
      </c>
      <c r="C23" s="418">
        <v>103.3</v>
      </c>
      <c r="D23" s="418">
        <v>0</v>
      </c>
      <c r="E23" s="418">
        <v>0</v>
      </c>
      <c r="F23" s="418">
        <v>103.3</v>
      </c>
      <c r="G23" s="418"/>
      <c r="H23" s="418"/>
      <c r="I23" s="418"/>
    </row>
    <row r="24" ht="18" customHeight="1" spans="1:9">
      <c r="A24" s="416">
        <v>2010299</v>
      </c>
      <c r="B24" s="419" t="s">
        <v>151</v>
      </c>
      <c r="C24" s="418">
        <v>18.4</v>
      </c>
      <c r="D24" s="418">
        <v>0</v>
      </c>
      <c r="E24" s="418">
        <v>0</v>
      </c>
      <c r="F24" s="418">
        <v>18.4</v>
      </c>
      <c r="G24" s="418"/>
      <c r="H24" s="418"/>
      <c r="I24" s="418"/>
    </row>
    <row r="25" ht="18" customHeight="1" spans="1:9">
      <c r="A25" s="416">
        <v>20103</v>
      </c>
      <c r="B25" s="417" t="s">
        <v>152</v>
      </c>
      <c r="C25" s="418">
        <v>18377.4751571429</v>
      </c>
      <c r="D25" s="418">
        <v>14457.5651571429</v>
      </c>
      <c r="E25" s="418">
        <v>2796.51</v>
      </c>
      <c r="F25" s="418">
        <v>1123.4</v>
      </c>
      <c r="G25" s="418"/>
      <c r="H25" s="418"/>
      <c r="I25" s="418"/>
    </row>
    <row r="26" ht="18" customHeight="1" spans="1:9">
      <c r="A26" s="416">
        <v>2010301</v>
      </c>
      <c r="B26" s="419" t="s">
        <v>138</v>
      </c>
      <c r="C26" s="418">
        <v>17254.0751571429</v>
      </c>
      <c r="D26" s="418">
        <v>14457.5651571429</v>
      </c>
      <c r="E26" s="418">
        <v>2796.51</v>
      </c>
      <c r="F26" s="418">
        <v>0</v>
      </c>
      <c r="G26" s="418"/>
      <c r="H26" s="418"/>
      <c r="I26" s="418"/>
    </row>
    <row r="27" ht="18" customHeight="1" spans="1:9">
      <c r="A27" s="416">
        <v>2010302</v>
      </c>
      <c r="B27" s="419" t="s">
        <v>139</v>
      </c>
      <c r="C27" s="418">
        <v>421</v>
      </c>
      <c r="D27" s="418">
        <v>0</v>
      </c>
      <c r="E27" s="418">
        <v>0</v>
      </c>
      <c r="F27" s="418">
        <v>421</v>
      </c>
      <c r="G27" s="418"/>
      <c r="H27" s="418"/>
      <c r="I27" s="418"/>
    </row>
    <row r="28" ht="18" customHeight="1" spans="1:9">
      <c r="A28" s="416">
        <v>2010303</v>
      </c>
      <c r="B28" s="419" t="s">
        <v>148</v>
      </c>
      <c r="C28" s="418">
        <v>520</v>
      </c>
      <c r="D28" s="418">
        <v>0</v>
      </c>
      <c r="E28" s="418">
        <v>0</v>
      </c>
      <c r="F28" s="418">
        <v>520</v>
      </c>
      <c r="G28" s="418"/>
      <c r="H28" s="418"/>
      <c r="I28" s="418"/>
    </row>
    <row r="29" ht="18" customHeight="1" spans="1:9">
      <c r="A29" s="416">
        <v>2010305</v>
      </c>
      <c r="B29" s="419" t="s">
        <v>153</v>
      </c>
      <c r="C29" s="418">
        <v>6.4</v>
      </c>
      <c r="D29" s="418">
        <v>0</v>
      </c>
      <c r="E29" s="418">
        <v>0</v>
      </c>
      <c r="F29" s="418">
        <v>6.4</v>
      </c>
      <c r="G29" s="418"/>
      <c r="H29" s="418"/>
      <c r="I29" s="418"/>
    </row>
    <row r="30" ht="18" customHeight="1" spans="1:9">
      <c r="A30" s="416">
        <v>2010399</v>
      </c>
      <c r="B30" s="419" t="s">
        <v>154</v>
      </c>
      <c r="C30" s="418">
        <v>176</v>
      </c>
      <c r="D30" s="418">
        <v>0</v>
      </c>
      <c r="E30" s="418">
        <v>0</v>
      </c>
      <c r="F30" s="418">
        <v>176</v>
      </c>
      <c r="G30" s="418"/>
      <c r="H30" s="418"/>
      <c r="I30" s="418"/>
    </row>
    <row r="31" ht="18" customHeight="1" spans="1:9">
      <c r="A31" s="416">
        <v>20104</v>
      </c>
      <c r="B31" s="417" t="s">
        <v>155</v>
      </c>
      <c r="C31" s="418">
        <v>1652.01125714286</v>
      </c>
      <c r="D31" s="418">
        <v>392.479257142857</v>
      </c>
      <c r="E31" s="418">
        <v>53.532</v>
      </c>
      <c r="F31" s="418">
        <v>1206</v>
      </c>
      <c r="G31" s="418"/>
      <c r="H31" s="418"/>
      <c r="I31" s="418"/>
    </row>
    <row r="32" ht="18" customHeight="1" spans="1:9">
      <c r="A32" s="416">
        <v>2010401</v>
      </c>
      <c r="B32" s="419" t="s">
        <v>138</v>
      </c>
      <c r="C32" s="418">
        <v>446.011257142857</v>
      </c>
      <c r="D32" s="418">
        <v>392.479257142857</v>
      </c>
      <c r="E32" s="418">
        <v>53.532</v>
      </c>
      <c r="F32" s="418">
        <v>0</v>
      </c>
      <c r="G32" s="418"/>
      <c r="H32" s="418"/>
      <c r="I32" s="418"/>
    </row>
    <row r="33" ht="18" customHeight="1" spans="1:9">
      <c r="A33" s="416">
        <v>2010402</v>
      </c>
      <c r="B33" s="419" t="s">
        <v>139</v>
      </c>
      <c r="C33" s="418">
        <v>80</v>
      </c>
      <c r="D33" s="418">
        <v>0</v>
      </c>
      <c r="E33" s="418">
        <v>0</v>
      </c>
      <c r="F33" s="418">
        <v>80</v>
      </c>
      <c r="G33" s="418"/>
      <c r="H33" s="418"/>
      <c r="I33" s="418"/>
    </row>
    <row r="34" ht="18" customHeight="1" spans="1:9">
      <c r="A34" s="416">
        <v>2010404</v>
      </c>
      <c r="B34" s="419" t="s">
        <v>156</v>
      </c>
      <c r="C34" s="418">
        <v>64</v>
      </c>
      <c r="D34" s="418">
        <v>0</v>
      </c>
      <c r="E34" s="418">
        <v>0</v>
      </c>
      <c r="F34" s="418">
        <v>64</v>
      </c>
      <c r="G34" s="418"/>
      <c r="H34" s="418"/>
      <c r="I34" s="418"/>
    </row>
    <row r="35" ht="18" customHeight="1" spans="1:9">
      <c r="A35" s="416">
        <v>2010405</v>
      </c>
      <c r="B35" s="419" t="s">
        <v>157</v>
      </c>
      <c r="C35" s="418">
        <v>8</v>
      </c>
      <c r="D35" s="418">
        <v>0</v>
      </c>
      <c r="E35" s="418">
        <v>0</v>
      </c>
      <c r="F35" s="418">
        <v>8</v>
      </c>
      <c r="G35" s="418"/>
      <c r="H35" s="418"/>
      <c r="I35" s="418"/>
    </row>
    <row r="36" ht="18" customHeight="1" spans="1:9">
      <c r="A36" s="416">
        <v>2010406</v>
      </c>
      <c r="B36" s="419" t="s">
        <v>158</v>
      </c>
      <c r="C36" s="418">
        <v>400</v>
      </c>
      <c r="D36" s="418">
        <v>0</v>
      </c>
      <c r="E36" s="418">
        <v>0</v>
      </c>
      <c r="F36" s="418">
        <v>400</v>
      </c>
      <c r="G36" s="418"/>
      <c r="H36" s="418"/>
      <c r="I36" s="418"/>
    </row>
    <row r="37" ht="18" customHeight="1" spans="1:9">
      <c r="A37" s="416">
        <v>2010499</v>
      </c>
      <c r="B37" s="419" t="s">
        <v>159</v>
      </c>
      <c r="C37" s="418">
        <v>654</v>
      </c>
      <c r="D37" s="418">
        <v>0</v>
      </c>
      <c r="E37" s="418">
        <v>0</v>
      </c>
      <c r="F37" s="418">
        <v>654</v>
      </c>
      <c r="G37" s="418"/>
      <c r="H37" s="418"/>
      <c r="I37" s="418"/>
    </row>
    <row r="38" ht="18" customHeight="1" spans="1:9">
      <c r="A38" s="416">
        <v>20105</v>
      </c>
      <c r="B38" s="417" t="s">
        <v>160</v>
      </c>
      <c r="C38" s="418">
        <v>565.936122857143</v>
      </c>
      <c r="D38" s="418">
        <v>258.871122857143</v>
      </c>
      <c r="E38" s="418">
        <v>42.145</v>
      </c>
      <c r="F38" s="418">
        <v>264.92</v>
      </c>
      <c r="G38" s="418"/>
      <c r="H38" s="418"/>
      <c r="I38" s="418"/>
    </row>
    <row r="39" ht="18" customHeight="1" spans="1:9">
      <c r="A39" s="416">
        <v>2010501</v>
      </c>
      <c r="B39" s="419" t="s">
        <v>138</v>
      </c>
      <c r="C39" s="418">
        <v>301.016122857143</v>
      </c>
      <c r="D39" s="418">
        <v>258.871122857143</v>
      </c>
      <c r="E39" s="418">
        <v>42.145</v>
      </c>
      <c r="F39" s="418">
        <v>0</v>
      </c>
      <c r="G39" s="418"/>
      <c r="H39" s="418"/>
      <c r="I39" s="418"/>
    </row>
    <row r="40" ht="18" customHeight="1" spans="1:9">
      <c r="A40" s="416">
        <v>2010502</v>
      </c>
      <c r="B40" s="419" t="s">
        <v>139</v>
      </c>
      <c r="C40" s="418">
        <v>18</v>
      </c>
      <c r="D40" s="418">
        <v>0</v>
      </c>
      <c r="E40" s="418">
        <v>0</v>
      </c>
      <c r="F40" s="418">
        <v>18</v>
      </c>
      <c r="G40" s="418"/>
      <c r="H40" s="418"/>
      <c r="I40" s="418"/>
    </row>
    <row r="41" ht="18" customHeight="1" spans="1:9">
      <c r="A41" s="416">
        <v>2010507</v>
      </c>
      <c r="B41" s="419" t="s">
        <v>161</v>
      </c>
      <c r="C41" s="418">
        <v>80</v>
      </c>
      <c r="D41" s="418">
        <v>0</v>
      </c>
      <c r="E41" s="418">
        <v>0</v>
      </c>
      <c r="F41" s="418">
        <v>80</v>
      </c>
      <c r="G41" s="418"/>
      <c r="H41" s="418"/>
      <c r="I41" s="418"/>
    </row>
    <row r="42" ht="18" customHeight="1" spans="1:9">
      <c r="A42" s="416">
        <v>2010508</v>
      </c>
      <c r="B42" s="419" t="s">
        <v>162</v>
      </c>
      <c r="C42" s="418">
        <v>128.52</v>
      </c>
      <c r="D42" s="418">
        <v>0</v>
      </c>
      <c r="E42" s="418">
        <v>0</v>
      </c>
      <c r="F42" s="418">
        <v>128.52</v>
      </c>
      <c r="G42" s="418"/>
      <c r="H42" s="418"/>
      <c r="I42" s="418"/>
    </row>
    <row r="43" ht="18" customHeight="1" spans="1:9">
      <c r="A43" s="416">
        <v>2010599</v>
      </c>
      <c r="B43" s="419" t="s">
        <v>163</v>
      </c>
      <c r="C43" s="418">
        <v>38.4</v>
      </c>
      <c r="D43" s="418">
        <v>0</v>
      </c>
      <c r="E43" s="418">
        <v>0</v>
      </c>
      <c r="F43" s="418">
        <v>38.4</v>
      </c>
      <c r="G43" s="418"/>
      <c r="H43" s="418"/>
      <c r="I43" s="418"/>
    </row>
    <row r="44" ht="18" customHeight="1" spans="1:9">
      <c r="A44" s="416">
        <v>20106</v>
      </c>
      <c r="B44" s="417" t="s">
        <v>164</v>
      </c>
      <c r="C44" s="418">
        <v>1555.46955428571</v>
      </c>
      <c r="D44" s="418">
        <v>864.534554285714</v>
      </c>
      <c r="E44" s="418">
        <v>110.535</v>
      </c>
      <c r="F44" s="418">
        <v>580.4</v>
      </c>
      <c r="G44" s="418"/>
      <c r="H44" s="418"/>
      <c r="I44" s="418"/>
    </row>
    <row r="45" ht="18" customHeight="1" spans="1:9">
      <c r="A45" s="416">
        <v>2010601</v>
      </c>
      <c r="B45" s="419" t="s">
        <v>138</v>
      </c>
      <c r="C45" s="418">
        <v>975.069554285714</v>
      </c>
      <c r="D45" s="418">
        <v>864.534554285714</v>
      </c>
      <c r="E45" s="418">
        <v>110.535</v>
      </c>
      <c r="F45" s="418">
        <v>0</v>
      </c>
      <c r="G45" s="418"/>
      <c r="H45" s="418"/>
      <c r="I45" s="418"/>
    </row>
    <row r="46" ht="18" customHeight="1" spans="1:9">
      <c r="A46" s="416">
        <v>2010602</v>
      </c>
      <c r="B46" s="419" t="s">
        <v>139</v>
      </c>
      <c r="C46" s="418">
        <v>304.4</v>
      </c>
      <c r="D46" s="418">
        <v>0</v>
      </c>
      <c r="E46" s="418">
        <v>0</v>
      </c>
      <c r="F46" s="418">
        <v>304.4</v>
      </c>
      <c r="G46" s="418"/>
      <c r="H46" s="418"/>
      <c r="I46" s="418"/>
    </row>
    <row r="47" ht="18" customHeight="1" spans="1:9">
      <c r="A47" s="416">
        <v>2010606</v>
      </c>
      <c r="B47" s="419" t="s">
        <v>165</v>
      </c>
      <c r="C47" s="418">
        <v>8</v>
      </c>
      <c r="D47" s="418">
        <v>0</v>
      </c>
      <c r="E47" s="418">
        <v>0</v>
      </c>
      <c r="F47" s="418">
        <v>8</v>
      </c>
      <c r="G47" s="418"/>
      <c r="H47" s="418"/>
      <c r="I47" s="418"/>
    </row>
    <row r="48" ht="18" customHeight="1" spans="1:9">
      <c r="A48" s="416">
        <v>2010607</v>
      </c>
      <c r="B48" s="419" t="s">
        <v>166</v>
      </c>
      <c r="C48" s="418">
        <v>193</v>
      </c>
      <c r="D48" s="418">
        <v>0</v>
      </c>
      <c r="E48" s="418">
        <v>0</v>
      </c>
      <c r="F48" s="418">
        <v>193</v>
      </c>
      <c r="G48" s="418"/>
      <c r="H48" s="418"/>
      <c r="I48" s="418"/>
    </row>
    <row r="49" ht="18" customHeight="1" spans="1:9">
      <c r="A49" s="416">
        <v>2010699</v>
      </c>
      <c r="B49" s="419" t="s">
        <v>167</v>
      </c>
      <c r="C49" s="418">
        <v>75</v>
      </c>
      <c r="D49" s="418">
        <v>0</v>
      </c>
      <c r="E49" s="418">
        <v>0</v>
      </c>
      <c r="F49" s="418">
        <v>75</v>
      </c>
      <c r="G49" s="418"/>
      <c r="H49" s="418"/>
      <c r="I49" s="418"/>
    </row>
    <row r="50" ht="18" customHeight="1" spans="1:9">
      <c r="A50" s="416">
        <v>20107</v>
      </c>
      <c r="B50" s="417" t="s">
        <v>168</v>
      </c>
      <c r="C50" s="418">
        <v>3236</v>
      </c>
      <c r="D50" s="418">
        <v>0</v>
      </c>
      <c r="E50" s="418">
        <v>0</v>
      </c>
      <c r="F50" s="418">
        <v>3236</v>
      </c>
      <c r="G50" s="418"/>
      <c r="H50" s="418"/>
      <c r="I50" s="418"/>
    </row>
    <row r="51" ht="18" customHeight="1" spans="1:9">
      <c r="A51" s="416">
        <v>2010710</v>
      </c>
      <c r="B51" s="419" t="s">
        <v>169</v>
      </c>
      <c r="C51" s="418">
        <v>3236</v>
      </c>
      <c r="D51" s="418">
        <v>0</v>
      </c>
      <c r="E51" s="418">
        <v>0</v>
      </c>
      <c r="F51" s="418">
        <v>3236</v>
      </c>
      <c r="G51" s="418"/>
      <c r="H51" s="418"/>
      <c r="I51" s="418"/>
    </row>
    <row r="52" ht="18" customHeight="1" spans="1:9">
      <c r="A52" s="416">
        <v>20108</v>
      </c>
      <c r="B52" s="417" t="s">
        <v>170</v>
      </c>
      <c r="C52" s="418">
        <v>441.826991428571</v>
      </c>
      <c r="D52" s="418">
        <v>271.642991428571</v>
      </c>
      <c r="E52" s="418">
        <v>80.144</v>
      </c>
      <c r="F52" s="418">
        <v>90.04</v>
      </c>
      <c r="G52" s="418"/>
      <c r="H52" s="418"/>
      <c r="I52" s="418"/>
    </row>
    <row r="53" ht="18" customHeight="1" spans="1:9">
      <c r="A53" s="416">
        <v>2010801</v>
      </c>
      <c r="B53" s="419" t="s">
        <v>138</v>
      </c>
      <c r="C53" s="418">
        <v>351.786991428571</v>
      </c>
      <c r="D53" s="418">
        <v>271.642991428571</v>
      </c>
      <c r="E53" s="418">
        <v>80.144</v>
      </c>
      <c r="F53" s="418">
        <v>0</v>
      </c>
      <c r="G53" s="418"/>
      <c r="H53" s="418"/>
      <c r="I53" s="418"/>
    </row>
    <row r="54" ht="18" customHeight="1" spans="1:9">
      <c r="A54" s="416">
        <v>2010804</v>
      </c>
      <c r="B54" s="419" t="s">
        <v>171</v>
      </c>
      <c r="C54" s="418">
        <v>56</v>
      </c>
      <c r="D54" s="418">
        <v>0</v>
      </c>
      <c r="E54" s="418">
        <v>0</v>
      </c>
      <c r="F54" s="418">
        <v>56</v>
      </c>
      <c r="G54" s="418"/>
      <c r="H54" s="418"/>
      <c r="I54" s="418"/>
    </row>
    <row r="55" ht="18" customHeight="1" spans="1:9">
      <c r="A55" s="416">
        <v>2010806</v>
      </c>
      <c r="B55" s="419" t="s">
        <v>166</v>
      </c>
      <c r="C55" s="418">
        <v>32</v>
      </c>
      <c r="D55" s="418">
        <v>0</v>
      </c>
      <c r="E55" s="418">
        <v>0</v>
      </c>
      <c r="F55" s="418">
        <v>32</v>
      </c>
      <c r="G55" s="418"/>
      <c r="H55" s="418"/>
      <c r="I55" s="418"/>
    </row>
    <row r="56" ht="18" customHeight="1" spans="1:9">
      <c r="A56" s="416">
        <v>2010899</v>
      </c>
      <c r="B56" s="419" t="s">
        <v>172</v>
      </c>
      <c r="C56" s="418">
        <v>2.04</v>
      </c>
      <c r="D56" s="418">
        <v>0</v>
      </c>
      <c r="E56" s="418">
        <v>0</v>
      </c>
      <c r="F56" s="418">
        <v>2.04</v>
      </c>
      <c r="G56" s="418"/>
      <c r="H56" s="418"/>
      <c r="I56" s="418"/>
    </row>
    <row r="57" ht="18" customHeight="1" spans="1:9">
      <c r="A57" s="416">
        <v>20111</v>
      </c>
      <c r="B57" s="417" t="s">
        <v>173</v>
      </c>
      <c r="C57" s="418">
        <v>1968.06351142857</v>
      </c>
      <c r="D57" s="418">
        <v>1084.26451142857</v>
      </c>
      <c r="E57" s="418">
        <v>304.399</v>
      </c>
      <c r="F57" s="418">
        <v>579.4</v>
      </c>
      <c r="G57" s="418"/>
      <c r="H57" s="418"/>
      <c r="I57" s="418"/>
    </row>
    <row r="58" ht="18" customHeight="1" spans="1:9">
      <c r="A58" s="416">
        <v>2011101</v>
      </c>
      <c r="B58" s="419" t="s">
        <v>138</v>
      </c>
      <c r="C58" s="418">
        <v>1388.66351142857</v>
      </c>
      <c r="D58" s="418">
        <v>1084.26451142857</v>
      </c>
      <c r="E58" s="418">
        <v>304.399</v>
      </c>
      <c r="F58" s="418">
        <v>0</v>
      </c>
      <c r="G58" s="418"/>
      <c r="H58" s="418"/>
      <c r="I58" s="418"/>
    </row>
    <row r="59" ht="18" customHeight="1" spans="1:9">
      <c r="A59" s="416">
        <v>2011104</v>
      </c>
      <c r="B59" s="419" t="s">
        <v>174</v>
      </c>
      <c r="C59" s="418">
        <v>160</v>
      </c>
      <c r="D59" s="418">
        <v>0</v>
      </c>
      <c r="E59" s="418">
        <v>0</v>
      </c>
      <c r="F59" s="418">
        <v>160</v>
      </c>
      <c r="G59" s="418"/>
      <c r="H59" s="418"/>
      <c r="I59" s="418"/>
    </row>
    <row r="60" ht="18" customHeight="1" spans="1:9">
      <c r="A60" s="416">
        <v>2011105</v>
      </c>
      <c r="B60" s="419" t="s">
        <v>175</v>
      </c>
      <c r="C60" s="418">
        <v>290.4</v>
      </c>
      <c r="D60" s="418">
        <v>0</v>
      </c>
      <c r="E60" s="418">
        <v>0</v>
      </c>
      <c r="F60" s="418">
        <v>290.4</v>
      </c>
      <c r="G60" s="418"/>
      <c r="H60" s="418"/>
      <c r="I60" s="418"/>
    </row>
    <row r="61" ht="18" customHeight="1" spans="1:9">
      <c r="A61" s="416">
        <v>2011106</v>
      </c>
      <c r="B61" s="419" t="s">
        <v>176</v>
      </c>
      <c r="C61" s="418">
        <v>129</v>
      </c>
      <c r="D61" s="418">
        <v>0</v>
      </c>
      <c r="E61" s="418">
        <v>0</v>
      </c>
      <c r="F61" s="418">
        <v>129</v>
      </c>
      <c r="G61" s="418"/>
      <c r="H61" s="418"/>
      <c r="I61" s="418"/>
    </row>
    <row r="62" ht="18" customHeight="1" spans="1:9">
      <c r="A62" s="416">
        <v>20113</v>
      </c>
      <c r="B62" s="417" t="s">
        <v>177</v>
      </c>
      <c r="C62" s="418">
        <v>823.280331428571</v>
      </c>
      <c r="D62" s="418">
        <v>251.773331428571</v>
      </c>
      <c r="E62" s="418">
        <v>33.507</v>
      </c>
      <c r="F62" s="418">
        <v>538</v>
      </c>
      <c r="G62" s="418"/>
      <c r="H62" s="418"/>
      <c r="I62" s="418"/>
    </row>
    <row r="63" ht="18" customHeight="1" spans="1:9">
      <c r="A63" s="416">
        <v>2011301</v>
      </c>
      <c r="B63" s="419" t="s">
        <v>138</v>
      </c>
      <c r="C63" s="418">
        <v>285.280331428571</v>
      </c>
      <c r="D63" s="418">
        <v>251.773331428571</v>
      </c>
      <c r="E63" s="418">
        <v>33.507</v>
      </c>
      <c r="F63" s="418">
        <v>0</v>
      </c>
      <c r="G63" s="418"/>
      <c r="H63" s="418"/>
      <c r="I63" s="418"/>
    </row>
    <row r="64" ht="18" customHeight="1" spans="1:9">
      <c r="A64" s="416">
        <v>2011306</v>
      </c>
      <c r="B64" s="419" t="s">
        <v>178</v>
      </c>
      <c r="C64" s="418">
        <v>8</v>
      </c>
      <c r="D64" s="418">
        <v>0</v>
      </c>
      <c r="E64" s="418">
        <v>0</v>
      </c>
      <c r="F64" s="418">
        <v>8</v>
      </c>
      <c r="G64" s="418"/>
      <c r="H64" s="418"/>
      <c r="I64" s="418"/>
    </row>
    <row r="65" ht="18" customHeight="1" spans="1:9">
      <c r="A65" s="416">
        <v>2011307</v>
      </c>
      <c r="B65" s="419" t="s">
        <v>179</v>
      </c>
      <c r="C65" s="418">
        <v>20</v>
      </c>
      <c r="D65" s="418">
        <v>0</v>
      </c>
      <c r="E65" s="418">
        <v>0</v>
      </c>
      <c r="F65" s="418">
        <v>20</v>
      </c>
      <c r="G65" s="418"/>
      <c r="H65" s="418"/>
      <c r="I65" s="418"/>
    </row>
    <row r="66" ht="18" customHeight="1" spans="1:9">
      <c r="A66" s="416">
        <v>2011308</v>
      </c>
      <c r="B66" s="419" t="s">
        <v>180</v>
      </c>
      <c r="C66" s="418">
        <v>448</v>
      </c>
      <c r="D66" s="418">
        <v>0</v>
      </c>
      <c r="E66" s="418">
        <v>0</v>
      </c>
      <c r="F66" s="418">
        <v>448</v>
      </c>
      <c r="G66" s="418"/>
      <c r="H66" s="418"/>
      <c r="I66" s="418"/>
    </row>
    <row r="67" ht="18" customHeight="1" spans="1:9">
      <c r="A67" s="416">
        <v>2011399</v>
      </c>
      <c r="B67" s="419" t="s">
        <v>181</v>
      </c>
      <c r="C67" s="418">
        <v>62</v>
      </c>
      <c r="D67" s="418">
        <v>0</v>
      </c>
      <c r="E67" s="418">
        <v>0</v>
      </c>
      <c r="F67" s="418">
        <v>62</v>
      </c>
      <c r="G67" s="418"/>
      <c r="H67" s="418"/>
      <c r="I67" s="418"/>
    </row>
    <row r="68" ht="18" customHeight="1" spans="1:9">
      <c r="A68" s="416">
        <v>20125</v>
      </c>
      <c r="B68" s="417" t="s">
        <v>182</v>
      </c>
      <c r="C68" s="418">
        <v>2</v>
      </c>
      <c r="D68" s="418">
        <v>0</v>
      </c>
      <c r="E68" s="418">
        <v>0</v>
      </c>
      <c r="F68" s="418">
        <v>2</v>
      </c>
      <c r="G68" s="418"/>
      <c r="H68" s="418"/>
      <c r="I68" s="418"/>
    </row>
    <row r="69" ht="18" customHeight="1" spans="1:9">
      <c r="A69" s="416">
        <v>2012501</v>
      </c>
      <c r="B69" s="419" t="s">
        <v>138</v>
      </c>
      <c r="C69" s="418">
        <v>2</v>
      </c>
      <c r="D69" s="418">
        <v>0</v>
      </c>
      <c r="E69" s="418">
        <v>0</v>
      </c>
      <c r="F69" s="418">
        <v>2</v>
      </c>
      <c r="G69" s="418"/>
      <c r="H69" s="418"/>
      <c r="I69" s="418"/>
    </row>
    <row r="70" ht="18" customHeight="1" spans="1:9">
      <c r="A70" s="416">
        <v>20126</v>
      </c>
      <c r="B70" s="417" t="s">
        <v>183</v>
      </c>
      <c r="C70" s="418">
        <v>122.56084</v>
      </c>
      <c r="D70" s="418">
        <v>11.82784</v>
      </c>
      <c r="E70" s="418">
        <v>2.733</v>
      </c>
      <c r="F70" s="418">
        <v>108</v>
      </c>
      <c r="G70" s="418"/>
      <c r="H70" s="418"/>
      <c r="I70" s="418"/>
    </row>
    <row r="71" ht="18" customHeight="1" spans="1:9">
      <c r="A71" s="416">
        <v>2012604</v>
      </c>
      <c r="B71" s="419" t="s">
        <v>184</v>
      </c>
      <c r="C71" s="418">
        <v>122.56084</v>
      </c>
      <c r="D71" s="418">
        <v>11.82784</v>
      </c>
      <c r="E71" s="418">
        <v>2.733</v>
      </c>
      <c r="F71" s="418">
        <v>108</v>
      </c>
      <c r="G71" s="418"/>
      <c r="H71" s="418"/>
      <c r="I71" s="418"/>
    </row>
    <row r="72" ht="18" customHeight="1" spans="1:9">
      <c r="A72" s="416">
        <v>20128</v>
      </c>
      <c r="B72" s="417" t="s">
        <v>185</v>
      </c>
      <c r="C72" s="418">
        <v>88.8496</v>
      </c>
      <c r="D72" s="418">
        <v>63.0556</v>
      </c>
      <c r="E72" s="418">
        <v>14.394</v>
      </c>
      <c r="F72" s="418">
        <v>11.4</v>
      </c>
      <c r="G72" s="418"/>
      <c r="H72" s="418"/>
      <c r="I72" s="418"/>
    </row>
    <row r="73" ht="18" customHeight="1" spans="1:9">
      <c r="A73" s="416">
        <v>2012801</v>
      </c>
      <c r="B73" s="419" t="s">
        <v>138</v>
      </c>
      <c r="C73" s="418">
        <v>77.4496</v>
      </c>
      <c r="D73" s="418">
        <v>63.0556</v>
      </c>
      <c r="E73" s="418">
        <v>14.394</v>
      </c>
      <c r="F73" s="418">
        <v>0</v>
      </c>
      <c r="G73" s="418"/>
      <c r="H73" s="418"/>
      <c r="I73" s="418"/>
    </row>
    <row r="74" ht="18" customHeight="1" spans="1:9">
      <c r="A74" s="416">
        <v>2012802</v>
      </c>
      <c r="B74" s="419" t="s">
        <v>139</v>
      </c>
      <c r="C74" s="418">
        <v>8</v>
      </c>
      <c r="D74" s="418">
        <v>0</v>
      </c>
      <c r="E74" s="418">
        <v>0</v>
      </c>
      <c r="F74" s="418">
        <v>8</v>
      </c>
      <c r="G74" s="418"/>
      <c r="H74" s="418"/>
      <c r="I74" s="418"/>
    </row>
    <row r="75" ht="18" customHeight="1" spans="1:9">
      <c r="A75" s="416">
        <v>2012804</v>
      </c>
      <c r="B75" s="419" t="s">
        <v>150</v>
      </c>
      <c r="C75" s="418">
        <v>3.4</v>
      </c>
      <c r="D75" s="418">
        <v>0</v>
      </c>
      <c r="E75" s="418">
        <v>0</v>
      </c>
      <c r="F75" s="418">
        <v>3.4</v>
      </c>
      <c r="G75" s="418"/>
      <c r="H75" s="418"/>
      <c r="I75" s="418"/>
    </row>
    <row r="76" ht="18" customHeight="1" spans="1:9">
      <c r="A76" s="416">
        <v>20129</v>
      </c>
      <c r="B76" s="417" t="s">
        <v>186</v>
      </c>
      <c r="C76" s="418">
        <v>374.968234285714</v>
      </c>
      <c r="D76" s="418">
        <v>186.115234285714</v>
      </c>
      <c r="E76" s="418">
        <v>45.253</v>
      </c>
      <c r="F76" s="418">
        <v>143.6</v>
      </c>
      <c r="G76" s="418"/>
      <c r="H76" s="418"/>
      <c r="I76" s="418"/>
    </row>
    <row r="77" ht="18" customHeight="1" spans="1:9">
      <c r="A77" s="416">
        <v>2012901</v>
      </c>
      <c r="B77" s="419" t="s">
        <v>138</v>
      </c>
      <c r="C77" s="418">
        <v>231.368234285714</v>
      </c>
      <c r="D77" s="418">
        <v>186.115234285714</v>
      </c>
      <c r="E77" s="418">
        <v>45.253</v>
      </c>
      <c r="F77" s="418">
        <v>0</v>
      </c>
      <c r="G77" s="418"/>
      <c r="H77" s="418"/>
      <c r="I77" s="418"/>
    </row>
    <row r="78" ht="18" customHeight="1" spans="1:9">
      <c r="A78" s="416">
        <v>2012902</v>
      </c>
      <c r="B78" s="419" t="s">
        <v>139</v>
      </c>
      <c r="C78" s="418">
        <v>100.4</v>
      </c>
      <c r="D78" s="418">
        <v>0</v>
      </c>
      <c r="E78" s="418">
        <v>0</v>
      </c>
      <c r="F78" s="418">
        <v>100.4</v>
      </c>
      <c r="G78" s="418"/>
      <c r="H78" s="418"/>
      <c r="I78" s="418"/>
    </row>
    <row r="79" ht="18" customHeight="1" spans="1:9">
      <c r="A79" s="416">
        <v>2012906</v>
      </c>
      <c r="B79" s="419" t="s">
        <v>187</v>
      </c>
      <c r="C79" s="418">
        <v>43.2</v>
      </c>
      <c r="D79" s="418">
        <v>0</v>
      </c>
      <c r="E79" s="418">
        <v>0</v>
      </c>
      <c r="F79" s="418">
        <v>43.2</v>
      </c>
      <c r="G79" s="418"/>
      <c r="H79" s="418"/>
      <c r="I79" s="418"/>
    </row>
    <row r="80" ht="18" customHeight="1" spans="1:9">
      <c r="A80" s="416">
        <v>20131</v>
      </c>
      <c r="B80" s="417" t="s">
        <v>188</v>
      </c>
      <c r="C80" s="418">
        <v>719.856911428571</v>
      </c>
      <c r="D80" s="418">
        <v>453.097911428571</v>
      </c>
      <c r="E80" s="418">
        <v>73.159</v>
      </c>
      <c r="F80" s="418">
        <v>193.6</v>
      </c>
      <c r="G80" s="418"/>
      <c r="H80" s="418"/>
      <c r="I80" s="418"/>
    </row>
    <row r="81" ht="18" customHeight="1" spans="1:9">
      <c r="A81" s="416">
        <v>2013101</v>
      </c>
      <c r="B81" s="419" t="s">
        <v>138</v>
      </c>
      <c r="C81" s="418">
        <v>526.256911428571</v>
      </c>
      <c r="D81" s="418">
        <v>453.097911428571</v>
      </c>
      <c r="E81" s="418">
        <v>73.159</v>
      </c>
      <c r="F81" s="418">
        <v>0</v>
      </c>
      <c r="G81" s="418"/>
      <c r="H81" s="418"/>
      <c r="I81" s="418"/>
    </row>
    <row r="82" ht="18" customHeight="1" spans="1:9">
      <c r="A82" s="416">
        <v>2013102</v>
      </c>
      <c r="B82" s="419" t="s">
        <v>139</v>
      </c>
      <c r="C82" s="418">
        <v>30</v>
      </c>
      <c r="D82" s="418">
        <v>0</v>
      </c>
      <c r="E82" s="418">
        <v>0</v>
      </c>
      <c r="F82" s="418">
        <v>30</v>
      </c>
      <c r="G82" s="418"/>
      <c r="H82" s="418"/>
      <c r="I82" s="418"/>
    </row>
    <row r="83" ht="18" customHeight="1" spans="1:9">
      <c r="A83" s="416">
        <v>2013105</v>
      </c>
      <c r="B83" s="419" t="s">
        <v>189</v>
      </c>
      <c r="C83" s="418">
        <v>143.6</v>
      </c>
      <c r="D83" s="418">
        <v>0</v>
      </c>
      <c r="E83" s="418">
        <v>0</v>
      </c>
      <c r="F83" s="418">
        <v>143.6</v>
      </c>
      <c r="G83" s="418"/>
      <c r="H83" s="418"/>
      <c r="I83" s="418"/>
    </row>
    <row r="84" ht="18" customHeight="1" spans="1:9">
      <c r="A84" s="416">
        <v>2013199</v>
      </c>
      <c r="B84" s="419" t="s">
        <v>190</v>
      </c>
      <c r="C84" s="418">
        <v>20</v>
      </c>
      <c r="D84" s="418">
        <v>0</v>
      </c>
      <c r="E84" s="418">
        <v>0</v>
      </c>
      <c r="F84" s="418">
        <v>20</v>
      </c>
      <c r="G84" s="418"/>
      <c r="H84" s="418"/>
      <c r="I84" s="418"/>
    </row>
    <row r="85" ht="18" customHeight="1" spans="1:9">
      <c r="A85" s="416">
        <v>20132</v>
      </c>
      <c r="B85" s="417" t="s">
        <v>191</v>
      </c>
      <c r="C85" s="418">
        <v>1165.03476</v>
      </c>
      <c r="D85" s="418">
        <v>521.14076</v>
      </c>
      <c r="E85" s="418">
        <v>85.094</v>
      </c>
      <c r="F85" s="418">
        <v>558.8</v>
      </c>
      <c r="G85" s="418"/>
      <c r="H85" s="418"/>
      <c r="I85" s="418"/>
    </row>
    <row r="86" ht="18" customHeight="1" spans="1:9">
      <c r="A86" s="416">
        <v>2013201</v>
      </c>
      <c r="B86" s="419" t="s">
        <v>138</v>
      </c>
      <c r="C86" s="418">
        <v>606.23476</v>
      </c>
      <c r="D86" s="418">
        <v>521.14076</v>
      </c>
      <c r="E86" s="418">
        <v>85.094</v>
      </c>
      <c r="F86" s="418">
        <v>0</v>
      </c>
      <c r="G86" s="418"/>
      <c r="H86" s="418"/>
      <c r="I86" s="418"/>
    </row>
    <row r="87" ht="18" customHeight="1" spans="1:9">
      <c r="A87" s="416">
        <v>2013202</v>
      </c>
      <c r="B87" s="419" t="s">
        <v>139</v>
      </c>
      <c r="C87" s="418">
        <v>317.5</v>
      </c>
      <c r="D87" s="418">
        <v>0</v>
      </c>
      <c r="E87" s="418">
        <v>0</v>
      </c>
      <c r="F87" s="418">
        <v>317.5</v>
      </c>
      <c r="G87" s="418"/>
      <c r="H87" s="418"/>
      <c r="I87" s="418"/>
    </row>
    <row r="88" ht="18" customHeight="1" spans="1:9">
      <c r="A88" s="416">
        <v>2013204</v>
      </c>
      <c r="B88" s="419" t="s">
        <v>192</v>
      </c>
      <c r="C88" s="418">
        <v>66.8</v>
      </c>
      <c r="D88" s="418">
        <v>0</v>
      </c>
      <c r="E88" s="418">
        <v>0</v>
      </c>
      <c r="F88" s="418">
        <v>66.8</v>
      </c>
      <c r="G88" s="418"/>
      <c r="H88" s="418"/>
      <c r="I88" s="418"/>
    </row>
    <row r="89" ht="18" customHeight="1" spans="1:9">
      <c r="A89" s="416">
        <v>2013299</v>
      </c>
      <c r="B89" s="419" t="s">
        <v>193</v>
      </c>
      <c r="C89" s="418">
        <v>174.5</v>
      </c>
      <c r="D89" s="418">
        <v>0</v>
      </c>
      <c r="E89" s="418">
        <v>0</v>
      </c>
      <c r="F89" s="418">
        <v>174.5</v>
      </c>
      <c r="G89" s="418"/>
      <c r="H89" s="418"/>
      <c r="I89" s="418"/>
    </row>
    <row r="90" ht="18" customHeight="1" spans="1:9">
      <c r="A90" s="416">
        <v>20133</v>
      </c>
      <c r="B90" s="417" t="s">
        <v>194</v>
      </c>
      <c r="C90" s="418">
        <v>209.127074285714</v>
      </c>
      <c r="D90" s="418">
        <v>143.571074285714</v>
      </c>
      <c r="E90" s="418">
        <v>21.956</v>
      </c>
      <c r="F90" s="418">
        <v>43.6</v>
      </c>
      <c r="G90" s="418"/>
      <c r="H90" s="418"/>
      <c r="I90" s="418"/>
    </row>
    <row r="91" ht="18" customHeight="1" spans="1:9">
      <c r="A91" s="416">
        <v>2013301</v>
      </c>
      <c r="B91" s="419" t="s">
        <v>138</v>
      </c>
      <c r="C91" s="418">
        <v>165.527074285714</v>
      </c>
      <c r="D91" s="418">
        <v>143.571074285714</v>
      </c>
      <c r="E91" s="418">
        <v>21.956</v>
      </c>
      <c r="F91" s="418">
        <v>0</v>
      </c>
      <c r="G91" s="418"/>
      <c r="H91" s="418"/>
      <c r="I91" s="418"/>
    </row>
    <row r="92" ht="18" customHeight="1" spans="1:9">
      <c r="A92" s="416">
        <v>2013302</v>
      </c>
      <c r="B92" s="419" t="s">
        <v>139</v>
      </c>
      <c r="C92" s="418">
        <v>24.4</v>
      </c>
      <c r="D92" s="418">
        <v>0</v>
      </c>
      <c r="E92" s="418">
        <v>0</v>
      </c>
      <c r="F92" s="418">
        <v>24.4</v>
      </c>
      <c r="G92" s="418"/>
      <c r="H92" s="418"/>
      <c r="I92" s="418"/>
    </row>
    <row r="93" ht="18" customHeight="1" spans="1:9">
      <c r="A93" s="416">
        <v>2013304</v>
      </c>
      <c r="B93" s="419" t="s">
        <v>195</v>
      </c>
      <c r="C93" s="418">
        <v>16</v>
      </c>
      <c r="D93" s="418">
        <v>0</v>
      </c>
      <c r="E93" s="418">
        <v>0</v>
      </c>
      <c r="F93" s="418">
        <v>16</v>
      </c>
      <c r="G93" s="418"/>
      <c r="H93" s="418"/>
      <c r="I93" s="418"/>
    </row>
    <row r="94" ht="18" customHeight="1" spans="1:9">
      <c r="A94" s="416">
        <v>2013399</v>
      </c>
      <c r="B94" s="419" t="s">
        <v>196</v>
      </c>
      <c r="C94" s="418">
        <v>3.2</v>
      </c>
      <c r="D94" s="418">
        <v>0</v>
      </c>
      <c r="E94" s="418">
        <v>0</v>
      </c>
      <c r="F94" s="418">
        <v>3.2</v>
      </c>
      <c r="G94" s="418"/>
      <c r="H94" s="418"/>
      <c r="I94" s="418"/>
    </row>
    <row r="95" ht="18" customHeight="1" spans="1:9">
      <c r="A95" s="416">
        <v>20134</v>
      </c>
      <c r="B95" s="417" t="s">
        <v>197</v>
      </c>
      <c r="C95" s="418">
        <v>269.598088571429</v>
      </c>
      <c r="D95" s="418">
        <v>182.947088571429</v>
      </c>
      <c r="E95" s="418">
        <v>32.651</v>
      </c>
      <c r="F95" s="418">
        <v>54</v>
      </c>
      <c r="G95" s="418"/>
      <c r="H95" s="418"/>
      <c r="I95" s="418"/>
    </row>
    <row r="96" ht="18" customHeight="1" spans="1:9">
      <c r="A96" s="416">
        <v>2013401</v>
      </c>
      <c r="B96" s="419" t="s">
        <v>138</v>
      </c>
      <c r="C96" s="418">
        <v>215.598088571429</v>
      </c>
      <c r="D96" s="418">
        <v>182.947088571429</v>
      </c>
      <c r="E96" s="418">
        <v>32.651</v>
      </c>
      <c r="F96" s="418">
        <v>0</v>
      </c>
      <c r="G96" s="418"/>
      <c r="H96" s="418"/>
      <c r="I96" s="418"/>
    </row>
    <row r="97" ht="18" customHeight="1" spans="1:9">
      <c r="A97" s="416">
        <v>2013402</v>
      </c>
      <c r="B97" s="419" t="s">
        <v>139</v>
      </c>
      <c r="C97" s="418">
        <v>53.8</v>
      </c>
      <c r="D97" s="418">
        <v>0</v>
      </c>
      <c r="E97" s="418">
        <v>0</v>
      </c>
      <c r="F97" s="418">
        <v>53.8</v>
      </c>
      <c r="G97" s="418"/>
      <c r="H97" s="418"/>
      <c r="I97" s="418"/>
    </row>
    <row r="98" ht="18" customHeight="1" spans="1:9">
      <c r="A98" s="416">
        <v>20136</v>
      </c>
      <c r="B98" s="417" t="s">
        <v>198</v>
      </c>
      <c r="C98" s="418">
        <v>749.969214285714</v>
      </c>
      <c r="D98" s="418">
        <v>356.087214285714</v>
      </c>
      <c r="E98" s="418">
        <v>170.712</v>
      </c>
      <c r="F98" s="418">
        <v>223.17</v>
      </c>
      <c r="G98" s="418"/>
      <c r="H98" s="418"/>
      <c r="I98" s="418"/>
    </row>
    <row r="99" ht="18" customHeight="1" spans="1:9">
      <c r="A99" s="416">
        <v>2013601</v>
      </c>
      <c r="B99" s="419" t="s">
        <v>138</v>
      </c>
      <c r="C99" s="418">
        <v>492.434894285714</v>
      </c>
      <c r="D99" s="418">
        <v>329.774894285714</v>
      </c>
      <c r="E99" s="418">
        <v>162.66</v>
      </c>
      <c r="F99" s="418">
        <v>0</v>
      </c>
      <c r="G99" s="418"/>
      <c r="H99" s="418"/>
      <c r="I99" s="418"/>
    </row>
    <row r="100" ht="18" customHeight="1" spans="1:9">
      <c r="A100" s="416">
        <v>2013602</v>
      </c>
      <c r="B100" s="419" t="s">
        <v>139</v>
      </c>
      <c r="C100" s="418">
        <v>99.95</v>
      </c>
      <c r="D100" s="418">
        <v>0</v>
      </c>
      <c r="E100" s="418">
        <v>0</v>
      </c>
      <c r="F100" s="418">
        <v>99.95</v>
      </c>
      <c r="G100" s="418"/>
      <c r="H100" s="418"/>
      <c r="I100" s="418"/>
    </row>
    <row r="101" ht="18" customHeight="1" spans="1:9">
      <c r="A101" s="416">
        <v>2013650</v>
      </c>
      <c r="B101" s="419" t="s">
        <v>199</v>
      </c>
      <c r="C101" s="418">
        <v>137.08432</v>
      </c>
      <c r="D101" s="418">
        <v>26.31232</v>
      </c>
      <c r="E101" s="418">
        <v>8.052</v>
      </c>
      <c r="F101" s="418">
        <v>102.72</v>
      </c>
      <c r="G101" s="418"/>
      <c r="H101" s="418"/>
      <c r="I101" s="418"/>
    </row>
    <row r="102" ht="18" customHeight="1" spans="1:9">
      <c r="A102" s="416">
        <v>2013699</v>
      </c>
      <c r="B102" s="419" t="s">
        <v>200</v>
      </c>
      <c r="C102" s="418">
        <v>20.5</v>
      </c>
      <c r="D102" s="418">
        <v>0</v>
      </c>
      <c r="E102" s="418">
        <v>0</v>
      </c>
      <c r="F102" s="418">
        <v>20.5</v>
      </c>
      <c r="G102" s="418"/>
      <c r="H102" s="418"/>
      <c r="I102" s="418"/>
    </row>
    <row r="103" ht="18" customHeight="1" spans="1:9">
      <c r="A103" s="416">
        <v>20137</v>
      </c>
      <c r="B103" s="417" t="s">
        <v>201</v>
      </c>
      <c r="C103" s="418">
        <v>174.693408571429</v>
      </c>
      <c r="D103" s="418">
        <v>88.6104085714286</v>
      </c>
      <c r="E103" s="418">
        <v>18.083</v>
      </c>
      <c r="F103" s="418">
        <v>68</v>
      </c>
      <c r="G103" s="418"/>
      <c r="H103" s="418"/>
      <c r="I103" s="418"/>
    </row>
    <row r="104" ht="18" customHeight="1" spans="1:9">
      <c r="A104" s="416">
        <v>2013701</v>
      </c>
      <c r="B104" s="419" t="s">
        <v>138</v>
      </c>
      <c r="C104" s="418">
        <v>106.693408571429</v>
      </c>
      <c r="D104" s="418">
        <v>88.6104085714286</v>
      </c>
      <c r="E104" s="418">
        <v>18.083</v>
      </c>
      <c r="F104" s="418">
        <v>0</v>
      </c>
      <c r="G104" s="418"/>
      <c r="H104" s="418"/>
      <c r="I104" s="418"/>
    </row>
    <row r="105" ht="18" customHeight="1" spans="1:9">
      <c r="A105" s="416">
        <v>2013702</v>
      </c>
      <c r="B105" s="419" t="s">
        <v>139</v>
      </c>
      <c r="C105" s="418">
        <v>24</v>
      </c>
      <c r="D105" s="418">
        <v>0</v>
      </c>
      <c r="E105" s="418">
        <v>0</v>
      </c>
      <c r="F105" s="418">
        <v>24</v>
      </c>
      <c r="G105" s="418"/>
      <c r="H105" s="418"/>
      <c r="I105" s="418"/>
    </row>
    <row r="106" ht="18" customHeight="1" spans="1:9">
      <c r="A106" s="416">
        <v>2013704</v>
      </c>
      <c r="B106" s="419" t="s">
        <v>202</v>
      </c>
      <c r="C106" s="418">
        <v>44</v>
      </c>
      <c r="D106" s="418">
        <v>0</v>
      </c>
      <c r="E106" s="418">
        <v>0</v>
      </c>
      <c r="F106" s="418">
        <v>44</v>
      </c>
      <c r="G106" s="418"/>
      <c r="H106" s="418"/>
      <c r="I106" s="418"/>
    </row>
    <row r="107" ht="18" customHeight="1" spans="1:9">
      <c r="A107" s="416">
        <v>20138</v>
      </c>
      <c r="B107" s="417" t="s">
        <v>203</v>
      </c>
      <c r="C107" s="418">
        <v>2538.24379714286</v>
      </c>
      <c r="D107" s="418">
        <v>1489.36279714286</v>
      </c>
      <c r="E107" s="418">
        <v>438.791</v>
      </c>
      <c r="F107" s="418">
        <v>610.09</v>
      </c>
      <c r="G107" s="418"/>
      <c r="H107" s="418"/>
      <c r="I107" s="418"/>
    </row>
    <row r="108" ht="18" customHeight="1" spans="1:9">
      <c r="A108" s="416">
        <v>2013801</v>
      </c>
      <c r="B108" s="419" t="s">
        <v>138</v>
      </c>
      <c r="C108" s="418">
        <v>1928.15379714286</v>
      </c>
      <c r="D108" s="418">
        <v>1489.36279714286</v>
      </c>
      <c r="E108" s="418">
        <v>438.791</v>
      </c>
      <c r="F108" s="418">
        <v>0</v>
      </c>
      <c r="G108" s="418"/>
      <c r="H108" s="418"/>
      <c r="I108" s="418"/>
    </row>
    <row r="109" ht="18" customHeight="1" spans="1:9">
      <c r="A109" s="416">
        <v>2013802</v>
      </c>
      <c r="B109" s="419" t="s">
        <v>139</v>
      </c>
      <c r="C109" s="418">
        <v>2</v>
      </c>
      <c r="D109" s="418">
        <v>0</v>
      </c>
      <c r="E109" s="418">
        <v>0</v>
      </c>
      <c r="F109" s="418">
        <v>2</v>
      </c>
      <c r="G109" s="418"/>
      <c r="H109" s="418"/>
      <c r="I109" s="418"/>
    </row>
    <row r="110" ht="18" customHeight="1" spans="1:9">
      <c r="A110" s="416">
        <v>2013804</v>
      </c>
      <c r="B110" s="419" t="s">
        <v>204</v>
      </c>
      <c r="C110" s="418">
        <v>100</v>
      </c>
      <c r="D110" s="418">
        <v>0</v>
      </c>
      <c r="E110" s="418">
        <v>0</v>
      </c>
      <c r="F110" s="418">
        <v>100</v>
      </c>
      <c r="G110" s="418"/>
      <c r="H110" s="418"/>
      <c r="I110" s="418"/>
    </row>
    <row r="111" ht="18" customHeight="1" spans="1:9">
      <c r="A111" s="416">
        <v>2013805</v>
      </c>
      <c r="B111" s="419" t="s">
        <v>205</v>
      </c>
      <c r="C111" s="418">
        <v>16</v>
      </c>
      <c r="D111" s="418">
        <v>0</v>
      </c>
      <c r="E111" s="418">
        <v>0</v>
      </c>
      <c r="F111" s="418">
        <v>16</v>
      </c>
      <c r="G111" s="418"/>
      <c r="H111" s="418"/>
      <c r="I111" s="418"/>
    </row>
    <row r="112" ht="18" customHeight="1" spans="1:9">
      <c r="A112" s="416">
        <v>2013808</v>
      </c>
      <c r="B112" s="419" t="s">
        <v>166</v>
      </c>
      <c r="C112" s="418">
        <v>20.88</v>
      </c>
      <c r="D112" s="418">
        <v>0</v>
      </c>
      <c r="E112" s="418">
        <v>0</v>
      </c>
      <c r="F112" s="418">
        <v>20.88</v>
      </c>
      <c r="G112" s="418"/>
      <c r="H112" s="418"/>
      <c r="I112" s="418"/>
    </row>
    <row r="113" ht="18" customHeight="1" spans="1:9">
      <c r="A113" s="416">
        <v>2013812</v>
      </c>
      <c r="B113" s="419" t="s">
        <v>206</v>
      </c>
      <c r="C113" s="418">
        <v>4.5</v>
      </c>
      <c r="D113" s="418">
        <v>0</v>
      </c>
      <c r="E113" s="418">
        <v>0</v>
      </c>
      <c r="F113" s="418">
        <v>4.5</v>
      </c>
      <c r="G113" s="418"/>
      <c r="H113" s="418"/>
      <c r="I113" s="418"/>
    </row>
    <row r="114" ht="18" customHeight="1" spans="1:9">
      <c r="A114" s="416">
        <v>2013815</v>
      </c>
      <c r="B114" s="419" t="s">
        <v>207</v>
      </c>
      <c r="C114" s="418">
        <v>125.4</v>
      </c>
      <c r="D114" s="418">
        <v>0</v>
      </c>
      <c r="E114" s="418">
        <v>0</v>
      </c>
      <c r="F114" s="418">
        <v>125.4</v>
      </c>
      <c r="G114" s="418"/>
      <c r="H114" s="418"/>
      <c r="I114" s="418"/>
    </row>
    <row r="115" ht="18" customHeight="1" spans="1:9">
      <c r="A115" s="416">
        <v>2013816</v>
      </c>
      <c r="B115" s="419" t="s">
        <v>208</v>
      </c>
      <c r="C115" s="418">
        <v>228</v>
      </c>
      <c r="D115" s="418">
        <v>0</v>
      </c>
      <c r="E115" s="418">
        <v>0</v>
      </c>
      <c r="F115" s="418">
        <v>228</v>
      </c>
      <c r="G115" s="418"/>
      <c r="H115" s="418"/>
      <c r="I115" s="418"/>
    </row>
    <row r="116" ht="18" customHeight="1" spans="1:9">
      <c r="A116" s="416">
        <v>2013899</v>
      </c>
      <c r="B116" s="419" t="s">
        <v>209</v>
      </c>
      <c r="C116" s="418">
        <v>113.31</v>
      </c>
      <c r="D116" s="418">
        <v>0</v>
      </c>
      <c r="E116" s="418">
        <v>0</v>
      </c>
      <c r="F116" s="418">
        <v>113.31</v>
      </c>
      <c r="G116" s="418"/>
      <c r="H116" s="418"/>
      <c r="I116" s="418"/>
    </row>
    <row r="117" ht="18" customHeight="1" spans="1:9">
      <c r="A117" s="416">
        <v>20140</v>
      </c>
      <c r="B117" s="417" t="s">
        <v>210</v>
      </c>
      <c r="C117" s="418">
        <v>444.722931428571</v>
      </c>
      <c r="D117" s="418">
        <v>176.360931428571</v>
      </c>
      <c r="E117" s="418">
        <v>25.362</v>
      </c>
      <c r="F117" s="418">
        <v>243</v>
      </c>
      <c r="G117" s="418"/>
      <c r="H117" s="418"/>
      <c r="I117" s="418"/>
    </row>
    <row r="118" ht="18" customHeight="1" spans="1:9">
      <c r="A118" s="416">
        <v>2014001</v>
      </c>
      <c r="B118" s="419" t="s">
        <v>138</v>
      </c>
      <c r="C118" s="418">
        <v>201.722931428571</v>
      </c>
      <c r="D118" s="418">
        <v>176.360931428571</v>
      </c>
      <c r="E118" s="418">
        <v>25.362</v>
      </c>
      <c r="F118" s="418">
        <v>0</v>
      </c>
      <c r="G118" s="418"/>
      <c r="H118" s="418"/>
      <c r="I118" s="418"/>
    </row>
    <row r="119" ht="18" customHeight="1" spans="1:9">
      <c r="A119" s="416">
        <v>2014002</v>
      </c>
      <c r="B119" s="419" t="s">
        <v>139</v>
      </c>
      <c r="C119" s="418">
        <v>107</v>
      </c>
      <c r="D119" s="418">
        <v>0</v>
      </c>
      <c r="E119" s="418">
        <v>0</v>
      </c>
      <c r="F119" s="418">
        <v>107</v>
      </c>
      <c r="G119" s="418"/>
      <c r="H119" s="418"/>
      <c r="I119" s="418"/>
    </row>
    <row r="120" ht="18" customHeight="1" spans="1:9">
      <c r="A120" s="416">
        <v>2014004</v>
      </c>
      <c r="B120" s="419" t="s">
        <v>211</v>
      </c>
      <c r="C120" s="418">
        <v>136</v>
      </c>
      <c r="D120" s="418">
        <v>0</v>
      </c>
      <c r="E120" s="418">
        <v>0</v>
      </c>
      <c r="F120" s="418">
        <v>136</v>
      </c>
      <c r="G120" s="418"/>
      <c r="H120" s="418"/>
      <c r="I120" s="418"/>
    </row>
    <row r="121" ht="18" customHeight="1" spans="1:9">
      <c r="A121" s="416">
        <v>20199</v>
      </c>
      <c r="B121" s="417" t="s">
        <v>212</v>
      </c>
      <c r="C121" s="418">
        <v>3865</v>
      </c>
      <c r="D121" s="418">
        <v>0</v>
      </c>
      <c r="E121" s="418">
        <v>0</v>
      </c>
      <c r="F121" s="418">
        <v>3865</v>
      </c>
      <c r="G121" s="418"/>
      <c r="H121" s="418"/>
      <c r="I121" s="418"/>
    </row>
    <row r="122" ht="18" customHeight="1" spans="1:9">
      <c r="A122" s="416">
        <v>2019999</v>
      </c>
      <c r="B122" s="419" t="s">
        <v>213</v>
      </c>
      <c r="C122" s="418">
        <v>3865</v>
      </c>
      <c r="D122" s="418">
        <v>0</v>
      </c>
      <c r="E122" s="418">
        <v>0</v>
      </c>
      <c r="F122" s="418">
        <v>3865</v>
      </c>
      <c r="G122" s="418"/>
      <c r="H122" s="418"/>
      <c r="I122" s="418"/>
    </row>
    <row r="123" ht="18" customHeight="1" spans="1:9">
      <c r="A123" s="416">
        <v>204</v>
      </c>
      <c r="B123" s="417" t="s">
        <v>214</v>
      </c>
      <c r="C123" s="418">
        <v>13353.52994</v>
      </c>
      <c r="D123" s="418">
        <v>5430.32294</v>
      </c>
      <c r="E123" s="418">
        <v>1305.277</v>
      </c>
      <c r="F123" s="418">
        <v>6617.93</v>
      </c>
      <c r="G123" s="418"/>
      <c r="H123" s="418"/>
      <c r="I123" s="418"/>
    </row>
    <row r="124" ht="18" customHeight="1" spans="1:9">
      <c r="A124" s="416">
        <v>20401</v>
      </c>
      <c r="B124" s="417" t="s">
        <v>215</v>
      </c>
      <c r="C124" s="418">
        <v>39</v>
      </c>
      <c r="D124" s="418">
        <v>0</v>
      </c>
      <c r="E124" s="418">
        <v>0</v>
      </c>
      <c r="F124" s="418">
        <v>39</v>
      </c>
      <c r="G124" s="418"/>
      <c r="H124" s="418"/>
      <c r="I124" s="418"/>
    </row>
    <row r="125" ht="18" customHeight="1" spans="1:9">
      <c r="A125" s="416">
        <v>2040101</v>
      </c>
      <c r="B125" s="419" t="s">
        <v>216</v>
      </c>
      <c r="C125" s="418">
        <v>39</v>
      </c>
      <c r="D125" s="418">
        <v>0</v>
      </c>
      <c r="E125" s="418">
        <v>0</v>
      </c>
      <c r="F125" s="418">
        <v>39</v>
      </c>
      <c r="G125" s="418"/>
      <c r="H125" s="418"/>
      <c r="I125" s="418"/>
    </row>
    <row r="126" ht="18" customHeight="1" spans="1:9">
      <c r="A126" s="416">
        <v>20402</v>
      </c>
      <c r="B126" s="417" t="s">
        <v>217</v>
      </c>
      <c r="C126" s="418">
        <v>10869.7189485714</v>
      </c>
      <c r="D126" s="418">
        <v>4220.89294857143</v>
      </c>
      <c r="E126" s="418">
        <v>1071.896</v>
      </c>
      <c r="F126" s="418">
        <v>5576.93</v>
      </c>
      <c r="G126" s="418"/>
      <c r="H126" s="418"/>
      <c r="I126" s="418"/>
    </row>
    <row r="127" ht="18" customHeight="1" spans="1:9">
      <c r="A127" s="416">
        <v>2040201</v>
      </c>
      <c r="B127" s="419" t="s">
        <v>138</v>
      </c>
      <c r="C127" s="418">
        <v>5292.78894857143</v>
      </c>
      <c r="D127" s="418">
        <v>4220.89294857143</v>
      </c>
      <c r="E127" s="418">
        <v>1071.896</v>
      </c>
      <c r="F127" s="418">
        <v>0</v>
      </c>
      <c r="G127" s="418"/>
      <c r="H127" s="418"/>
      <c r="I127" s="418"/>
    </row>
    <row r="128" ht="18" customHeight="1" spans="1:9">
      <c r="A128" s="416">
        <v>2040202</v>
      </c>
      <c r="B128" s="419" t="s">
        <v>139</v>
      </c>
      <c r="C128" s="418">
        <v>3166</v>
      </c>
      <c r="D128" s="418">
        <v>0</v>
      </c>
      <c r="E128" s="418">
        <v>0</v>
      </c>
      <c r="F128" s="418">
        <v>3166</v>
      </c>
      <c r="G128" s="418"/>
      <c r="H128" s="418"/>
      <c r="I128" s="418"/>
    </row>
    <row r="129" ht="18" customHeight="1" spans="1:9">
      <c r="A129" s="416">
        <v>2040220</v>
      </c>
      <c r="B129" s="419" t="s">
        <v>218</v>
      </c>
      <c r="C129" s="418">
        <v>53</v>
      </c>
      <c r="D129" s="418">
        <v>0</v>
      </c>
      <c r="E129" s="418">
        <v>0</v>
      </c>
      <c r="F129" s="418">
        <v>53</v>
      </c>
      <c r="G129" s="418"/>
      <c r="H129" s="418"/>
      <c r="I129" s="418"/>
    </row>
    <row r="130" ht="18" customHeight="1" spans="1:9">
      <c r="A130" s="416">
        <v>2040221</v>
      </c>
      <c r="B130" s="419" t="s">
        <v>219</v>
      </c>
      <c r="C130" s="418">
        <v>10</v>
      </c>
      <c r="D130" s="418">
        <v>0</v>
      </c>
      <c r="E130" s="418">
        <v>0</v>
      </c>
      <c r="F130" s="418">
        <v>10</v>
      </c>
      <c r="G130" s="418"/>
      <c r="H130" s="418"/>
      <c r="I130" s="418"/>
    </row>
    <row r="131" ht="18" customHeight="1" spans="1:9">
      <c r="A131" s="416">
        <v>2040222</v>
      </c>
      <c r="B131" s="419" t="s">
        <v>220</v>
      </c>
      <c r="C131" s="418">
        <v>14</v>
      </c>
      <c r="D131" s="418">
        <v>0</v>
      </c>
      <c r="E131" s="418">
        <v>0</v>
      </c>
      <c r="F131" s="418">
        <v>14</v>
      </c>
      <c r="G131" s="418"/>
      <c r="H131" s="418"/>
      <c r="I131" s="418"/>
    </row>
    <row r="132" ht="18" customHeight="1" spans="1:9">
      <c r="A132" s="416">
        <v>2040299</v>
      </c>
      <c r="B132" s="419" t="s">
        <v>221</v>
      </c>
      <c r="C132" s="418">
        <v>2333.93</v>
      </c>
      <c r="D132" s="418">
        <v>0</v>
      </c>
      <c r="E132" s="418">
        <v>0</v>
      </c>
      <c r="F132" s="418">
        <v>2333.93</v>
      </c>
      <c r="G132" s="418"/>
      <c r="H132" s="418"/>
      <c r="I132" s="418"/>
    </row>
    <row r="133" ht="18" customHeight="1" spans="1:9">
      <c r="A133" s="416">
        <v>20404</v>
      </c>
      <c r="B133" s="417" t="s">
        <v>222</v>
      </c>
      <c r="C133" s="418">
        <v>111</v>
      </c>
      <c r="D133" s="418">
        <v>111</v>
      </c>
      <c r="E133" s="418">
        <v>0</v>
      </c>
      <c r="F133" s="418">
        <v>0</v>
      </c>
      <c r="G133" s="418"/>
      <c r="H133" s="418"/>
      <c r="I133" s="418"/>
    </row>
    <row r="134" ht="18" customHeight="1" spans="1:9">
      <c r="A134" s="416">
        <v>2040401</v>
      </c>
      <c r="B134" s="419" t="s">
        <v>138</v>
      </c>
      <c r="C134" s="418">
        <v>111</v>
      </c>
      <c r="D134" s="418">
        <v>111</v>
      </c>
      <c r="E134" s="418">
        <v>0</v>
      </c>
      <c r="F134" s="418">
        <v>0</v>
      </c>
      <c r="G134" s="418"/>
      <c r="H134" s="418"/>
      <c r="I134" s="418"/>
    </row>
    <row r="135" ht="18" customHeight="1" spans="1:9">
      <c r="A135" s="416">
        <v>20405</v>
      </c>
      <c r="B135" s="417" t="s">
        <v>223</v>
      </c>
      <c r="C135" s="418">
        <v>221</v>
      </c>
      <c r="D135" s="418">
        <v>221</v>
      </c>
      <c r="E135" s="418">
        <v>0</v>
      </c>
      <c r="F135" s="418">
        <v>0</v>
      </c>
      <c r="G135" s="418"/>
      <c r="H135" s="418"/>
      <c r="I135" s="418"/>
    </row>
    <row r="136" ht="18" customHeight="1" spans="1:9">
      <c r="A136" s="416">
        <v>2040501</v>
      </c>
      <c r="B136" s="419" t="s">
        <v>138</v>
      </c>
      <c r="C136" s="418">
        <v>221</v>
      </c>
      <c r="D136" s="418">
        <v>221</v>
      </c>
      <c r="E136" s="418">
        <v>0</v>
      </c>
      <c r="F136" s="418">
        <v>0</v>
      </c>
      <c r="G136" s="418"/>
      <c r="H136" s="418"/>
      <c r="I136" s="418"/>
    </row>
    <row r="137" ht="18" customHeight="1" spans="1:9">
      <c r="A137" s="416">
        <v>20406</v>
      </c>
      <c r="B137" s="417" t="s">
        <v>224</v>
      </c>
      <c r="C137" s="418">
        <v>1366.81099142857</v>
      </c>
      <c r="D137" s="418">
        <v>877.429991428572</v>
      </c>
      <c r="E137" s="418">
        <v>233.381</v>
      </c>
      <c r="F137" s="418">
        <v>256</v>
      </c>
      <c r="G137" s="418"/>
      <c r="H137" s="418"/>
      <c r="I137" s="418"/>
    </row>
    <row r="138" ht="18" customHeight="1" spans="1:9">
      <c r="A138" s="416">
        <v>2040601</v>
      </c>
      <c r="B138" s="419" t="s">
        <v>138</v>
      </c>
      <c r="C138" s="418">
        <v>1057.41889142857</v>
      </c>
      <c r="D138" s="418">
        <v>835.102891428572</v>
      </c>
      <c r="E138" s="418">
        <v>222.316</v>
      </c>
      <c r="F138" s="418">
        <v>0</v>
      </c>
      <c r="G138" s="418"/>
      <c r="H138" s="418"/>
      <c r="I138" s="418"/>
    </row>
    <row r="139" ht="18" customHeight="1" spans="1:9">
      <c r="A139" s="416">
        <v>2040602</v>
      </c>
      <c r="B139" s="419" t="s">
        <v>139</v>
      </c>
      <c r="C139" s="418">
        <v>40</v>
      </c>
      <c r="D139" s="418">
        <v>0</v>
      </c>
      <c r="E139" s="418">
        <v>0</v>
      </c>
      <c r="F139" s="418">
        <v>40</v>
      </c>
      <c r="G139" s="418"/>
      <c r="H139" s="418"/>
      <c r="I139" s="418"/>
    </row>
    <row r="140" ht="18" customHeight="1" spans="1:9">
      <c r="A140" s="416">
        <v>2040604</v>
      </c>
      <c r="B140" s="419" t="s">
        <v>225</v>
      </c>
      <c r="C140" s="418">
        <v>13</v>
      </c>
      <c r="D140" s="418">
        <v>0</v>
      </c>
      <c r="E140" s="418">
        <v>0</v>
      </c>
      <c r="F140" s="418">
        <v>13</v>
      </c>
      <c r="G140" s="418"/>
      <c r="H140" s="418"/>
      <c r="I140" s="418"/>
    </row>
    <row r="141" ht="18" customHeight="1" spans="1:9">
      <c r="A141" s="416">
        <v>2040605</v>
      </c>
      <c r="B141" s="419" t="s">
        <v>226</v>
      </c>
      <c r="C141" s="418">
        <v>67</v>
      </c>
      <c r="D141" s="418">
        <v>0</v>
      </c>
      <c r="E141" s="418">
        <v>0</v>
      </c>
      <c r="F141" s="418">
        <v>67</v>
      </c>
      <c r="G141" s="418"/>
      <c r="H141" s="418"/>
      <c r="I141" s="418"/>
    </row>
    <row r="142" ht="18" customHeight="1" spans="1:9">
      <c r="A142" s="416">
        <v>2040607</v>
      </c>
      <c r="B142" s="419" t="s">
        <v>227</v>
      </c>
      <c r="C142" s="418">
        <v>16</v>
      </c>
      <c r="D142" s="418">
        <v>0</v>
      </c>
      <c r="E142" s="418">
        <v>0</v>
      </c>
      <c r="F142" s="418">
        <v>16</v>
      </c>
      <c r="G142" s="418"/>
      <c r="H142" s="418"/>
      <c r="I142" s="418"/>
    </row>
    <row r="143" ht="18" customHeight="1" spans="1:9">
      <c r="A143" s="416">
        <v>2040610</v>
      </c>
      <c r="B143" s="419" t="s">
        <v>228</v>
      </c>
      <c r="C143" s="418">
        <v>80</v>
      </c>
      <c r="D143" s="418">
        <v>0</v>
      </c>
      <c r="E143" s="418">
        <v>0</v>
      </c>
      <c r="F143" s="418">
        <v>80</v>
      </c>
      <c r="G143" s="418"/>
      <c r="H143" s="418"/>
      <c r="I143" s="418"/>
    </row>
    <row r="144" ht="18" customHeight="1" spans="1:9">
      <c r="A144" s="416">
        <v>2040612</v>
      </c>
      <c r="B144" s="419" t="s">
        <v>229</v>
      </c>
      <c r="C144" s="418">
        <v>20</v>
      </c>
      <c r="D144" s="418">
        <v>0</v>
      </c>
      <c r="E144" s="418">
        <v>0</v>
      </c>
      <c r="F144" s="418">
        <v>20</v>
      </c>
      <c r="G144" s="418"/>
      <c r="H144" s="418"/>
      <c r="I144" s="418"/>
    </row>
    <row r="145" ht="18" customHeight="1" spans="1:9">
      <c r="A145" s="416">
        <v>2040650</v>
      </c>
      <c r="B145" s="419" t="s">
        <v>199</v>
      </c>
      <c r="C145" s="418">
        <v>53.3921</v>
      </c>
      <c r="D145" s="418">
        <v>42.3271</v>
      </c>
      <c r="E145" s="418">
        <v>11.065</v>
      </c>
      <c r="F145" s="418">
        <v>0</v>
      </c>
      <c r="G145" s="418"/>
      <c r="H145" s="418"/>
      <c r="I145" s="418"/>
    </row>
    <row r="146" ht="18" customHeight="1" spans="1:9">
      <c r="A146" s="416">
        <v>2040699</v>
      </c>
      <c r="B146" s="419" t="s">
        <v>230</v>
      </c>
      <c r="C146" s="418">
        <v>20</v>
      </c>
      <c r="D146" s="418">
        <v>0</v>
      </c>
      <c r="E146" s="418">
        <v>0</v>
      </c>
      <c r="F146" s="418">
        <v>20</v>
      </c>
      <c r="G146" s="418"/>
      <c r="H146" s="418"/>
      <c r="I146" s="418"/>
    </row>
    <row r="147" ht="18" customHeight="1" spans="1:9">
      <c r="A147" s="416">
        <v>20499</v>
      </c>
      <c r="B147" s="417" t="s">
        <v>231</v>
      </c>
      <c r="C147" s="418">
        <v>746</v>
      </c>
      <c r="D147" s="418">
        <v>0</v>
      </c>
      <c r="E147" s="418">
        <v>0</v>
      </c>
      <c r="F147" s="418">
        <v>746</v>
      </c>
      <c r="G147" s="418"/>
      <c r="H147" s="418"/>
      <c r="I147" s="418"/>
    </row>
    <row r="148" ht="18" customHeight="1" spans="1:9">
      <c r="A148" s="416">
        <v>2049999</v>
      </c>
      <c r="B148" s="419" t="s">
        <v>232</v>
      </c>
      <c r="C148" s="418">
        <v>746</v>
      </c>
      <c r="D148" s="418">
        <v>0</v>
      </c>
      <c r="E148" s="418">
        <v>0</v>
      </c>
      <c r="F148" s="418">
        <v>746</v>
      </c>
      <c r="G148" s="418"/>
      <c r="H148" s="418"/>
      <c r="I148" s="418"/>
    </row>
    <row r="149" ht="18" customHeight="1" spans="1:9">
      <c r="A149" s="416">
        <v>205</v>
      </c>
      <c r="B149" s="417" t="s">
        <v>233</v>
      </c>
      <c r="C149" s="418">
        <v>79285.5862971429</v>
      </c>
      <c r="D149" s="418">
        <v>47606.8772971429</v>
      </c>
      <c r="E149" s="418">
        <v>188.419</v>
      </c>
      <c r="F149" s="418">
        <v>31490.29</v>
      </c>
      <c r="G149" s="418"/>
      <c r="H149" s="418"/>
      <c r="I149" s="418"/>
    </row>
    <row r="150" ht="18" customHeight="1" spans="1:9">
      <c r="A150" s="416">
        <v>20501</v>
      </c>
      <c r="B150" s="417" t="s">
        <v>234</v>
      </c>
      <c r="C150" s="418">
        <v>1750.97841714286</v>
      </c>
      <c r="D150" s="418">
        <v>883.610417142857</v>
      </c>
      <c r="E150" s="418">
        <v>87.368</v>
      </c>
      <c r="F150" s="418">
        <v>780</v>
      </c>
      <c r="G150" s="418"/>
      <c r="H150" s="418"/>
      <c r="I150" s="418"/>
    </row>
    <row r="151" ht="18" customHeight="1" spans="1:9">
      <c r="A151" s="416">
        <v>2050101</v>
      </c>
      <c r="B151" s="419" t="s">
        <v>138</v>
      </c>
      <c r="C151" s="418">
        <v>970.978417142857</v>
      </c>
      <c r="D151" s="418">
        <v>883.610417142857</v>
      </c>
      <c r="E151" s="418">
        <v>87.368</v>
      </c>
      <c r="F151" s="418">
        <v>0</v>
      </c>
      <c r="G151" s="418"/>
      <c r="H151" s="418"/>
      <c r="I151" s="418"/>
    </row>
    <row r="152" ht="18" customHeight="1" spans="1:9">
      <c r="A152" s="416">
        <v>2050102</v>
      </c>
      <c r="B152" s="419" t="s">
        <v>139</v>
      </c>
      <c r="C152" s="418">
        <v>385</v>
      </c>
      <c r="D152" s="418">
        <v>0</v>
      </c>
      <c r="E152" s="418">
        <v>0</v>
      </c>
      <c r="F152" s="418">
        <v>385</v>
      </c>
      <c r="G152" s="418"/>
      <c r="H152" s="418"/>
      <c r="I152" s="418"/>
    </row>
    <row r="153" ht="18" customHeight="1" spans="1:9">
      <c r="A153" s="416">
        <v>2050199</v>
      </c>
      <c r="B153" s="419" t="s">
        <v>235</v>
      </c>
      <c r="C153" s="418">
        <v>395</v>
      </c>
      <c r="D153" s="418">
        <v>0</v>
      </c>
      <c r="E153" s="418">
        <v>0</v>
      </c>
      <c r="F153" s="418">
        <v>395</v>
      </c>
      <c r="G153" s="418"/>
      <c r="H153" s="418"/>
      <c r="I153" s="418"/>
    </row>
    <row r="154" ht="18" customHeight="1" spans="1:9">
      <c r="A154" s="416">
        <v>20502</v>
      </c>
      <c r="B154" s="417" t="s">
        <v>236</v>
      </c>
      <c r="C154" s="418">
        <v>70328.1874714286</v>
      </c>
      <c r="D154" s="418">
        <v>44234.6984714286</v>
      </c>
      <c r="E154" s="418">
        <v>68.429</v>
      </c>
      <c r="F154" s="418">
        <v>26025.06</v>
      </c>
      <c r="G154" s="418"/>
      <c r="H154" s="418"/>
      <c r="I154" s="418"/>
    </row>
    <row r="155" ht="18" customHeight="1" spans="1:9">
      <c r="A155" s="416">
        <v>2050201</v>
      </c>
      <c r="B155" s="419" t="s">
        <v>237</v>
      </c>
      <c r="C155" s="418">
        <v>2810.68091428571</v>
      </c>
      <c r="D155" s="418">
        <v>795.049914285714</v>
      </c>
      <c r="E155" s="418">
        <v>17.131</v>
      </c>
      <c r="F155" s="418">
        <v>1998.5</v>
      </c>
      <c r="G155" s="418"/>
      <c r="H155" s="418"/>
      <c r="I155" s="418"/>
    </row>
    <row r="156" ht="18" customHeight="1" spans="1:9">
      <c r="A156" s="416">
        <v>2050202</v>
      </c>
      <c r="B156" s="419" t="s">
        <v>238</v>
      </c>
      <c r="C156" s="418">
        <v>19898.4342571429</v>
      </c>
      <c r="D156" s="418">
        <v>19444.7102571429</v>
      </c>
      <c r="E156" s="418">
        <v>22.724</v>
      </c>
      <c r="F156" s="418">
        <v>431</v>
      </c>
      <c r="G156" s="418"/>
      <c r="H156" s="418"/>
      <c r="I156" s="418"/>
    </row>
    <row r="157" ht="18" customHeight="1" spans="1:9">
      <c r="A157" s="416">
        <v>2050203</v>
      </c>
      <c r="B157" s="419" t="s">
        <v>239</v>
      </c>
      <c r="C157" s="418">
        <v>17237.5652285714</v>
      </c>
      <c r="D157" s="418">
        <v>16815.7922285714</v>
      </c>
      <c r="E157" s="418">
        <v>19.773</v>
      </c>
      <c r="F157" s="418">
        <v>402</v>
      </c>
      <c r="G157" s="418"/>
      <c r="H157" s="418"/>
      <c r="I157" s="418"/>
    </row>
    <row r="158" ht="18" customHeight="1" spans="1:9">
      <c r="A158" s="416">
        <v>2050204</v>
      </c>
      <c r="B158" s="419" t="s">
        <v>240</v>
      </c>
      <c r="C158" s="418">
        <v>9549.35707142857</v>
      </c>
      <c r="D158" s="418">
        <v>7179.14607142857</v>
      </c>
      <c r="E158" s="418">
        <v>8.801</v>
      </c>
      <c r="F158" s="418">
        <v>2361.41</v>
      </c>
      <c r="G158" s="418"/>
      <c r="H158" s="418"/>
      <c r="I158" s="418"/>
    </row>
    <row r="159" ht="18" customHeight="1" spans="1:9">
      <c r="A159" s="416">
        <v>2050299</v>
      </c>
      <c r="B159" s="419" t="s">
        <v>241</v>
      </c>
      <c r="C159" s="418">
        <v>20832.15</v>
      </c>
      <c r="D159" s="418">
        <v>0</v>
      </c>
      <c r="E159" s="418">
        <v>0</v>
      </c>
      <c r="F159" s="418">
        <v>20832.15</v>
      </c>
      <c r="G159" s="418"/>
      <c r="H159" s="418"/>
      <c r="I159" s="418"/>
    </row>
    <row r="160" ht="18" customHeight="1" spans="1:9">
      <c r="A160" s="416">
        <v>20503</v>
      </c>
      <c r="B160" s="417" t="s">
        <v>242</v>
      </c>
      <c r="C160" s="418">
        <v>3196.78208285714</v>
      </c>
      <c r="D160" s="418">
        <v>1586.29008285714</v>
      </c>
      <c r="E160" s="418">
        <v>2.262</v>
      </c>
      <c r="F160" s="418">
        <v>1608.23</v>
      </c>
      <c r="G160" s="418"/>
      <c r="H160" s="418"/>
      <c r="I160" s="418"/>
    </row>
    <row r="161" ht="18" customHeight="1" spans="1:9">
      <c r="A161" s="416">
        <v>2050302</v>
      </c>
      <c r="B161" s="419" t="s">
        <v>243</v>
      </c>
      <c r="C161" s="418">
        <v>3046.78208285714</v>
      </c>
      <c r="D161" s="418">
        <v>1586.29008285714</v>
      </c>
      <c r="E161" s="418">
        <v>2.262</v>
      </c>
      <c r="F161" s="418">
        <v>1458.23</v>
      </c>
      <c r="G161" s="418"/>
      <c r="H161" s="418"/>
      <c r="I161" s="418"/>
    </row>
    <row r="162" ht="18" customHeight="1" spans="1:9">
      <c r="A162" s="416">
        <v>2050399</v>
      </c>
      <c r="B162" s="419" t="s">
        <v>244</v>
      </c>
      <c r="C162" s="418">
        <v>150</v>
      </c>
      <c r="D162" s="418">
        <v>0</v>
      </c>
      <c r="E162" s="418">
        <v>0</v>
      </c>
      <c r="F162" s="418">
        <v>150</v>
      </c>
      <c r="G162" s="418"/>
      <c r="H162" s="418"/>
      <c r="I162" s="418"/>
    </row>
    <row r="163" ht="18" customHeight="1" spans="1:9">
      <c r="A163" s="416">
        <v>20507</v>
      </c>
      <c r="B163" s="417" t="s">
        <v>245</v>
      </c>
      <c r="C163" s="418">
        <v>415.287585714286</v>
      </c>
      <c r="D163" s="418">
        <v>221.027585714286</v>
      </c>
      <c r="E163" s="418">
        <v>0.26</v>
      </c>
      <c r="F163" s="418">
        <v>194</v>
      </c>
      <c r="G163" s="418"/>
      <c r="H163" s="418"/>
      <c r="I163" s="418"/>
    </row>
    <row r="164" ht="18" customHeight="1" spans="1:9">
      <c r="A164" s="416">
        <v>2050701</v>
      </c>
      <c r="B164" s="419" t="s">
        <v>246</v>
      </c>
      <c r="C164" s="418">
        <v>415.287585714286</v>
      </c>
      <c r="D164" s="418">
        <v>221.027585714286</v>
      </c>
      <c r="E164" s="418">
        <v>0.26</v>
      </c>
      <c r="F164" s="418">
        <v>194</v>
      </c>
      <c r="G164" s="418"/>
      <c r="H164" s="418"/>
      <c r="I164" s="418"/>
    </row>
    <row r="165" ht="18" customHeight="1" spans="1:9">
      <c r="A165" s="416">
        <v>20508</v>
      </c>
      <c r="B165" s="417" t="s">
        <v>247</v>
      </c>
      <c r="C165" s="418">
        <v>1364.35074</v>
      </c>
      <c r="D165" s="418">
        <v>681.25074</v>
      </c>
      <c r="E165" s="418">
        <v>30.1</v>
      </c>
      <c r="F165" s="418">
        <v>653</v>
      </c>
      <c r="G165" s="418"/>
      <c r="H165" s="418"/>
      <c r="I165" s="418"/>
    </row>
    <row r="166" ht="18" customHeight="1" spans="1:9">
      <c r="A166" s="416">
        <v>2050801</v>
      </c>
      <c r="B166" s="419" t="s">
        <v>248</v>
      </c>
      <c r="C166" s="418">
        <v>855.211854285714</v>
      </c>
      <c r="D166" s="418">
        <v>417.756854285714</v>
      </c>
      <c r="E166" s="418">
        <v>0.455</v>
      </c>
      <c r="F166" s="418">
        <v>437</v>
      </c>
      <c r="G166" s="418"/>
      <c r="H166" s="418"/>
      <c r="I166" s="418"/>
    </row>
    <row r="167" ht="18" customHeight="1" spans="1:9">
      <c r="A167" s="416">
        <v>2050802</v>
      </c>
      <c r="B167" s="419" t="s">
        <v>249</v>
      </c>
      <c r="C167" s="418">
        <v>509.138885714286</v>
      </c>
      <c r="D167" s="418">
        <v>263.493885714286</v>
      </c>
      <c r="E167" s="418">
        <v>29.645</v>
      </c>
      <c r="F167" s="418">
        <v>216</v>
      </c>
      <c r="G167" s="418"/>
      <c r="H167" s="418"/>
      <c r="I167" s="418"/>
    </row>
    <row r="168" ht="18" customHeight="1" spans="1:9">
      <c r="A168" s="416">
        <v>20509</v>
      </c>
      <c r="B168" s="417" t="s">
        <v>250</v>
      </c>
      <c r="C168" s="418">
        <v>1374</v>
      </c>
      <c r="D168" s="418">
        <v>0</v>
      </c>
      <c r="E168" s="418">
        <v>0</v>
      </c>
      <c r="F168" s="418">
        <v>1374</v>
      </c>
      <c r="G168" s="418"/>
      <c r="H168" s="418"/>
      <c r="I168" s="418"/>
    </row>
    <row r="169" ht="18" customHeight="1" spans="1:9">
      <c r="A169" s="416">
        <v>2050999</v>
      </c>
      <c r="B169" s="419" t="s">
        <v>251</v>
      </c>
      <c r="C169" s="418">
        <v>1374</v>
      </c>
      <c r="D169" s="418">
        <v>0</v>
      </c>
      <c r="E169" s="418">
        <v>0</v>
      </c>
      <c r="F169" s="418">
        <v>1374</v>
      </c>
      <c r="G169" s="418"/>
      <c r="H169" s="418"/>
      <c r="I169" s="418"/>
    </row>
    <row r="170" ht="18" customHeight="1" spans="1:9">
      <c r="A170" s="416">
        <v>20599</v>
      </c>
      <c r="B170" s="417" t="s">
        <v>252</v>
      </c>
      <c r="C170" s="418">
        <v>856</v>
      </c>
      <c r="D170" s="418">
        <v>0</v>
      </c>
      <c r="E170" s="418">
        <v>0</v>
      </c>
      <c r="F170" s="418">
        <v>856</v>
      </c>
      <c r="G170" s="418"/>
      <c r="H170" s="418"/>
      <c r="I170" s="418"/>
    </row>
    <row r="171" ht="18" customHeight="1" spans="1:9">
      <c r="A171" s="416">
        <v>2059999</v>
      </c>
      <c r="B171" s="419" t="s">
        <v>253</v>
      </c>
      <c r="C171" s="418">
        <v>856</v>
      </c>
      <c r="D171" s="418">
        <v>0</v>
      </c>
      <c r="E171" s="418">
        <v>0</v>
      </c>
      <c r="F171" s="418">
        <v>856</v>
      </c>
      <c r="G171" s="418"/>
      <c r="H171" s="418"/>
      <c r="I171" s="418"/>
    </row>
    <row r="172" ht="18" customHeight="1" spans="1:9">
      <c r="A172" s="416">
        <v>206</v>
      </c>
      <c r="B172" s="417" t="s">
        <v>254</v>
      </c>
      <c r="C172" s="418">
        <v>1386.04585142857</v>
      </c>
      <c r="D172" s="418">
        <v>399.725851428572</v>
      </c>
      <c r="E172" s="418">
        <v>59.33</v>
      </c>
      <c r="F172" s="418">
        <v>926.99</v>
      </c>
      <c r="G172" s="418"/>
      <c r="H172" s="418"/>
      <c r="I172" s="418"/>
    </row>
    <row r="173" ht="18" customHeight="1" spans="1:9">
      <c r="A173" s="416">
        <v>20601</v>
      </c>
      <c r="B173" s="417" t="s">
        <v>255</v>
      </c>
      <c r="C173" s="418">
        <v>377.8935</v>
      </c>
      <c r="D173" s="418">
        <v>312.2235</v>
      </c>
      <c r="E173" s="418">
        <v>41.67</v>
      </c>
      <c r="F173" s="418">
        <v>24</v>
      </c>
      <c r="G173" s="418"/>
      <c r="H173" s="418"/>
      <c r="I173" s="418"/>
    </row>
    <row r="174" ht="18" customHeight="1" spans="1:9">
      <c r="A174" s="416">
        <v>2060101</v>
      </c>
      <c r="B174" s="419" t="s">
        <v>138</v>
      </c>
      <c r="C174" s="418">
        <v>353.8935</v>
      </c>
      <c r="D174" s="418">
        <v>312.2235</v>
      </c>
      <c r="E174" s="418">
        <v>41.67</v>
      </c>
      <c r="F174" s="418">
        <v>0</v>
      </c>
      <c r="G174" s="418"/>
      <c r="H174" s="418"/>
      <c r="I174" s="418"/>
    </row>
    <row r="175" ht="18" customHeight="1" spans="1:9">
      <c r="A175" s="416">
        <v>2060102</v>
      </c>
      <c r="B175" s="419" t="s">
        <v>139</v>
      </c>
      <c r="C175" s="418">
        <v>24</v>
      </c>
      <c r="D175" s="418">
        <v>0</v>
      </c>
      <c r="E175" s="418">
        <v>0</v>
      </c>
      <c r="F175" s="418">
        <v>24</v>
      </c>
      <c r="G175" s="418"/>
      <c r="H175" s="418"/>
      <c r="I175" s="418"/>
    </row>
    <row r="176" ht="18" customHeight="1" spans="1:9">
      <c r="A176" s="416">
        <v>20604</v>
      </c>
      <c r="B176" s="417" t="s">
        <v>256</v>
      </c>
      <c r="C176" s="418">
        <v>109.68</v>
      </c>
      <c r="D176" s="418">
        <v>0</v>
      </c>
      <c r="E176" s="418">
        <v>0</v>
      </c>
      <c r="F176" s="418">
        <v>109.68</v>
      </c>
      <c r="G176" s="418"/>
      <c r="H176" s="418"/>
      <c r="I176" s="418"/>
    </row>
    <row r="177" ht="18" customHeight="1" spans="1:9">
      <c r="A177" s="416">
        <v>2060404</v>
      </c>
      <c r="B177" s="419" t="s">
        <v>257</v>
      </c>
      <c r="C177" s="418">
        <v>79.68</v>
      </c>
      <c r="D177" s="418">
        <v>0</v>
      </c>
      <c r="E177" s="418">
        <v>0</v>
      </c>
      <c r="F177" s="418">
        <v>79.68</v>
      </c>
      <c r="G177" s="418"/>
      <c r="H177" s="418"/>
      <c r="I177" s="418"/>
    </row>
    <row r="178" ht="18" customHeight="1" spans="1:9">
      <c r="A178" s="416">
        <v>2060499</v>
      </c>
      <c r="B178" s="419" t="s">
        <v>258</v>
      </c>
      <c r="C178" s="418">
        <v>30</v>
      </c>
      <c r="D178" s="418">
        <v>0</v>
      </c>
      <c r="E178" s="418">
        <v>0</v>
      </c>
      <c r="F178" s="418">
        <v>30</v>
      </c>
      <c r="G178" s="418"/>
      <c r="H178" s="418"/>
      <c r="I178" s="418"/>
    </row>
    <row r="179" ht="18" customHeight="1" spans="1:9">
      <c r="A179" s="416">
        <v>20605</v>
      </c>
      <c r="B179" s="417" t="s">
        <v>259</v>
      </c>
      <c r="C179" s="418">
        <v>60</v>
      </c>
      <c r="D179" s="418">
        <v>0</v>
      </c>
      <c r="E179" s="418">
        <v>0</v>
      </c>
      <c r="F179" s="418">
        <v>60</v>
      </c>
      <c r="G179" s="418"/>
      <c r="H179" s="418"/>
      <c r="I179" s="418"/>
    </row>
    <row r="180" ht="18" customHeight="1" spans="1:9">
      <c r="A180" s="416">
        <v>2060599</v>
      </c>
      <c r="B180" s="419" t="s">
        <v>260</v>
      </c>
      <c r="C180" s="418">
        <v>60</v>
      </c>
      <c r="D180" s="418">
        <v>0</v>
      </c>
      <c r="E180" s="418">
        <v>0</v>
      </c>
      <c r="F180" s="418">
        <v>60</v>
      </c>
      <c r="G180" s="418"/>
      <c r="H180" s="418"/>
      <c r="I180" s="418"/>
    </row>
    <row r="181" ht="18" customHeight="1" spans="1:9">
      <c r="A181" s="416">
        <v>20607</v>
      </c>
      <c r="B181" s="417" t="s">
        <v>261</v>
      </c>
      <c r="C181" s="418">
        <v>232.162351428571</v>
      </c>
      <c r="D181" s="418">
        <v>87.5023514285715</v>
      </c>
      <c r="E181" s="418">
        <v>17.66</v>
      </c>
      <c r="F181" s="418">
        <v>127</v>
      </c>
      <c r="G181" s="418"/>
      <c r="H181" s="418"/>
      <c r="I181" s="418"/>
    </row>
    <row r="182" ht="18" customHeight="1" spans="1:9">
      <c r="A182" s="416">
        <v>2060701</v>
      </c>
      <c r="B182" s="419" t="s">
        <v>262</v>
      </c>
      <c r="C182" s="418">
        <v>124.362351428572</v>
      </c>
      <c r="D182" s="418">
        <v>87.5023514285715</v>
      </c>
      <c r="E182" s="418">
        <v>17.66</v>
      </c>
      <c r="F182" s="418">
        <v>19.2</v>
      </c>
      <c r="G182" s="418"/>
      <c r="H182" s="418"/>
      <c r="I182" s="418"/>
    </row>
    <row r="183" ht="18" customHeight="1" spans="1:9">
      <c r="A183" s="416">
        <v>2060702</v>
      </c>
      <c r="B183" s="419" t="s">
        <v>263</v>
      </c>
      <c r="C183" s="418">
        <v>68.8</v>
      </c>
      <c r="D183" s="418">
        <v>0</v>
      </c>
      <c r="E183" s="418">
        <v>0</v>
      </c>
      <c r="F183" s="418">
        <v>68.8</v>
      </c>
      <c r="G183" s="418"/>
      <c r="H183" s="418"/>
      <c r="I183" s="418"/>
    </row>
    <row r="184" ht="18" customHeight="1" spans="1:9">
      <c r="A184" s="416">
        <v>2060799</v>
      </c>
      <c r="B184" s="419" t="s">
        <v>264</v>
      </c>
      <c r="C184" s="418">
        <v>39</v>
      </c>
      <c r="D184" s="418">
        <v>0</v>
      </c>
      <c r="E184" s="418">
        <v>0</v>
      </c>
      <c r="F184" s="418">
        <v>39</v>
      </c>
      <c r="G184" s="418"/>
      <c r="H184" s="418"/>
      <c r="I184" s="418"/>
    </row>
    <row r="185" ht="18" customHeight="1" spans="1:9">
      <c r="A185" s="416">
        <v>20609</v>
      </c>
      <c r="B185" s="417" t="s">
        <v>265</v>
      </c>
      <c r="C185" s="418">
        <v>106.31</v>
      </c>
      <c r="D185" s="418">
        <v>0</v>
      </c>
      <c r="E185" s="418">
        <v>0</v>
      </c>
      <c r="F185" s="418">
        <v>106.31</v>
      </c>
      <c r="G185" s="418"/>
      <c r="H185" s="418"/>
      <c r="I185" s="418"/>
    </row>
    <row r="186" ht="18" customHeight="1" spans="1:9">
      <c r="A186" s="416">
        <v>2060999</v>
      </c>
      <c r="B186" s="419" t="s">
        <v>266</v>
      </c>
      <c r="C186" s="418">
        <v>106.31</v>
      </c>
      <c r="D186" s="418">
        <v>0</v>
      </c>
      <c r="E186" s="418">
        <v>0</v>
      </c>
      <c r="F186" s="418">
        <v>106.31</v>
      </c>
      <c r="G186" s="418"/>
      <c r="H186" s="418"/>
      <c r="I186" s="418"/>
    </row>
    <row r="187" ht="18" customHeight="1" spans="1:9">
      <c r="A187" s="416">
        <v>20699</v>
      </c>
      <c r="B187" s="417" t="s">
        <v>267</v>
      </c>
      <c r="C187" s="418">
        <v>500</v>
      </c>
      <c r="D187" s="418">
        <v>0</v>
      </c>
      <c r="E187" s="418">
        <v>0</v>
      </c>
      <c r="F187" s="418">
        <v>500</v>
      </c>
      <c r="G187" s="418"/>
      <c r="H187" s="418"/>
      <c r="I187" s="418"/>
    </row>
    <row r="188" ht="18" customHeight="1" spans="1:9">
      <c r="A188" s="416">
        <v>2069901</v>
      </c>
      <c r="B188" s="419" t="s">
        <v>268</v>
      </c>
      <c r="C188" s="418">
        <v>500</v>
      </c>
      <c r="D188" s="418">
        <v>0</v>
      </c>
      <c r="E188" s="418">
        <v>0</v>
      </c>
      <c r="F188" s="418">
        <v>500</v>
      </c>
      <c r="G188" s="418"/>
      <c r="H188" s="418"/>
      <c r="I188" s="418"/>
    </row>
    <row r="189" ht="18" customHeight="1" spans="1:9">
      <c r="A189" s="416">
        <v>207</v>
      </c>
      <c r="B189" s="417" t="s">
        <v>269</v>
      </c>
      <c r="C189" s="418">
        <v>3517.67250857143</v>
      </c>
      <c r="D189" s="418">
        <v>1645.36650857143</v>
      </c>
      <c r="E189" s="418">
        <v>212.136</v>
      </c>
      <c r="F189" s="418">
        <v>1660.17</v>
      </c>
      <c r="G189" s="418"/>
      <c r="H189" s="418"/>
      <c r="I189" s="418"/>
    </row>
    <row r="190" ht="18" customHeight="1" spans="1:9">
      <c r="A190" s="416">
        <v>20701</v>
      </c>
      <c r="B190" s="417" t="s">
        <v>270</v>
      </c>
      <c r="C190" s="418">
        <v>1702.38038571429</v>
      </c>
      <c r="D190" s="418">
        <v>796.742385714287</v>
      </c>
      <c r="E190" s="418">
        <v>117.038</v>
      </c>
      <c r="F190" s="418">
        <v>788.6</v>
      </c>
      <c r="G190" s="418"/>
      <c r="H190" s="418"/>
      <c r="I190" s="418"/>
    </row>
    <row r="191" ht="18" customHeight="1" spans="1:9">
      <c r="A191" s="416">
        <v>2070101</v>
      </c>
      <c r="B191" s="419" t="s">
        <v>138</v>
      </c>
      <c r="C191" s="418">
        <v>767.069757142858</v>
      </c>
      <c r="D191" s="418">
        <v>671.213757142858</v>
      </c>
      <c r="E191" s="418">
        <v>95.856</v>
      </c>
      <c r="F191" s="418">
        <v>0</v>
      </c>
      <c r="G191" s="418"/>
      <c r="H191" s="418"/>
      <c r="I191" s="418"/>
    </row>
    <row r="192" ht="18" customHeight="1" spans="1:9">
      <c r="A192" s="416">
        <v>2070104</v>
      </c>
      <c r="B192" s="419" t="s">
        <v>271</v>
      </c>
      <c r="C192" s="418">
        <v>62.4</v>
      </c>
      <c r="D192" s="418">
        <v>0</v>
      </c>
      <c r="E192" s="418">
        <v>0</v>
      </c>
      <c r="F192" s="418">
        <v>62.4</v>
      </c>
      <c r="G192" s="418"/>
      <c r="H192" s="418"/>
      <c r="I192" s="418"/>
    </row>
    <row r="193" ht="18" customHeight="1" spans="1:9">
      <c r="A193" s="416">
        <v>2070105</v>
      </c>
      <c r="B193" s="419" t="s">
        <v>272</v>
      </c>
      <c r="C193" s="418">
        <v>12</v>
      </c>
      <c r="D193" s="418">
        <v>0</v>
      </c>
      <c r="E193" s="418">
        <v>0</v>
      </c>
      <c r="F193" s="418">
        <v>12</v>
      </c>
      <c r="G193" s="418"/>
      <c r="H193" s="418"/>
      <c r="I193" s="418"/>
    </row>
    <row r="194" ht="18" customHeight="1" spans="1:9">
      <c r="A194" s="416">
        <v>2070107</v>
      </c>
      <c r="B194" s="419" t="s">
        <v>273</v>
      </c>
      <c r="C194" s="418">
        <v>41.6</v>
      </c>
      <c r="D194" s="418">
        <v>0</v>
      </c>
      <c r="E194" s="418">
        <v>0</v>
      </c>
      <c r="F194" s="418">
        <v>41.6</v>
      </c>
      <c r="G194" s="418"/>
      <c r="H194" s="418"/>
      <c r="I194" s="418"/>
    </row>
    <row r="195" ht="18" customHeight="1" spans="1:9">
      <c r="A195" s="416">
        <v>2070108</v>
      </c>
      <c r="B195" s="419" t="s">
        <v>274</v>
      </c>
      <c r="C195" s="418">
        <v>28</v>
      </c>
      <c r="D195" s="418">
        <v>0</v>
      </c>
      <c r="E195" s="418">
        <v>0</v>
      </c>
      <c r="F195" s="418">
        <v>28</v>
      </c>
      <c r="G195" s="418"/>
      <c r="H195" s="418"/>
      <c r="I195" s="418"/>
    </row>
    <row r="196" ht="18" customHeight="1" spans="1:9">
      <c r="A196" s="416">
        <v>2070109</v>
      </c>
      <c r="B196" s="419" t="s">
        <v>275</v>
      </c>
      <c r="C196" s="418">
        <v>24</v>
      </c>
      <c r="D196" s="418">
        <v>0</v>
      </c>
      <c r="E196" s="418">
        <v>0</v>
      </c>
      <c r="F196" s="418">
        <v>24</v>
      </c>
      <c r="G196" s="418"/>
      <c r="H196" s="418"/>
      <c r="I196" s="418"/>
    </row>
    <row r="197" ht="18" customHeight="1" spans="1:9">
      <c r="A197" s="416">
        <v>2070111</v>
      </c>
      <c r="B197" s="419" t="s">
        <v>276</v>
      </c>
      <c r="C197" s="418">
        <v>103.878094285714</v>
      </c>
      <c r="D197" s="418">
        <v>58.8000942857143</v>
      </c>
      <c r="E197" s="418">
        <v>9.078</v>
      </c>
      <c r="F197" s="418">
        <v>36</v>
      </c>
      <c r="G197" s="418"/>
      <c r="H197" s="418"/>
      <c r="I197" s="418"/>
    </row>
    <row r="198" ht="18" customHeight="1" spans="1:9">
      <c r="A198" s="416">
        <v>2070112</v>
      </c>
      <c r="B198" s="419" t="s">
        <v>277</v>
      </c>
      <c r="C198" s="418">
        <v>24</v>
      </c>
      <c r="D198" s="418">
        <v>0</v>
      </c>
      <c r="E198" s="418">
        <v>0</v>
      </c>
      <c r="F198" s="418">
        <v>24</v>
      </c>
      <c r="G198" s="418"/>
      <c r="H198" s="418"/>
      <c r="I198" s="418"/>
    </row>
    <row r="199" ht="18" customHeight="1" spans="1:9">
      <c r="A199" s="416">
        <v>2070114</v>
      </c>
      <c r="B199" s="419" t="s">
        <v>278</v>
      </c>
      <c r="C199" s="418">
        <v>475.832534285714</v>
      </c>
      <c r="D199" s="418">
        <v>66.7285342857143</v>
      </c>
      <c r="E199" s="418">
        <v>12.104</v>
      </c>
      <c r="F199" s="418">
        <v>397</v>
      </c>
      <c r="G199" s="418"/>
      <c r="H199" s="418"/>
      <c r="I199" s="418"/>
    </row>
    <row r="200" ht="18" customHeight="1" spans="1:9">
      <c r="A200" s="416">
        <v>2070199</v>
      </c>
      <c r="B200" s="419" t="s">
        <v>279</v>
      </c>
      <c r="C200" s="418">
        <v>163.6</v>
      </c>
      <c r="D200" s="418">
        <v>0</v>
      </c>
      <c r="E200" s="418">
        <v>0</v>
      </c>
      <c r="F200" s="418">
        <v>163.6</v>
      </c>
      <c r="G200" s="418"/>
      <c r="H200" s="418"/>
      <c r="I200" s="418"/>
    </row>
    <row r="201" ht="18" customHeight="1" spans="1:9">
      <c r="A201" s="416">
        <v>20702</v>
      </c>
      <c r="B201" s="417" t="s">
        <v>280</v>
      </c>
      <c r="C201" s="418">
        <v>62</v>
      </c>
      <c r="D201" s="418">
        <v>0</v>
      </c>
      <c r="E201" s="418">
        <v>0</v>
      </c>
      <c r="F201" s="418">
        <v>62</v>
      </c>
      <c r="G201" s="418"/>
      <c r="H201" s="418"/>
      <c r="I201" s="418"/>
    </row>
    <row r="202" ht="18" customHeight="1" spans="1:9">
      <c r="A202" s="416">
        <v>2070204</v>
      </c>
      <c r="B202" s="419" t="s">
        <v>281</v>
      </c>
      <c r="C202" s="418">
        <v>24</v>
      </c>
      <c r="D202" s="418">
        <v>0</v>
      </c>
      <c r="E202" s="418">
        <v>0</v>
      </c>
      <c r="F202" s="418">
        <v>24</v>
      </c>
      <c r="G202" s="418"/>
      <c r="H202" s="418"/>
      <c r="I202" s="418"/>
    </row>
    <row r="203" ht="18" customHeight="1" spans="1:9">
      <c r="A203" s="416">
        <v>2070299</v>
      </c>
      <c r="B203" s="419" t="s">
        <v>282</v>
      </c>
      <c r="C203" s="418">
        <v>38</v>
      </c>
      <c r="D203" s="418">
        <v>0</v>
      </c>
      <c r="E203" s="418">
        <v>0</v>
      </c>
      <c r="F203" s="418">
        <v>38</v>
      </c>
      <c r="G203" s="418"/>
      <c r="H203" s="418"/>
      <c r="I203" s="418"/>
    </row>
    <row r="204" ht="18" customHeight="1" spans="1:9">
      <c r="A204" s="416">
        <v>20703</v>
      </c>
      <c r="B204" s="417" t="s">
        <v>283</v>
      </c>
      <c r="C204" s="418">
        <v>86.7180571428571</v>
      </c>
      <c r="D204" s="418">
        <v>47.6530571428571</v>
      </c>
      <c r="E204" s="418">
        <v>10.065</v>
      </c>
      <c r="F204" s="418">
        <v>29</v>
      </c>
      <c r="G204" s="418"/>
      <c r="H204" s="418"/>
      <c r="I204" s="418"/>
    </row>
    <row r="205" ht="18" customHeight="1" spans="1:9">
      <c r="A205" s="416">
        <v>2070308</v>
      </c>
      <c r="B205" s="419" t="s">
        <v>284</v>
      </c>
      <c r="C205" s="418">
        <v>86.7180571428571</v>
      </c>
      <c r="D205" s="418">
        <v>47.6530571428571</v>
      </c>
      <c r="E205" s="418">
        <v>10.065</v>
      </c>
      <c r="F205" s="418">
        <v>29</v>
      </c>
      <c r="G205" s="418"/>
      <c r="H205" s="418"/>
      <c r="I205" s="418"/>
    </row>
    <row r="206" ht="18" customHeight="1" spans="1:9">
      <c r="A206" s="416">
        <v>20706</v>
      </c>
      <c r="B206" s="417" t="s">
        <v>285</v>
      </c>
      <c r="C206" s="418">
        <v>340.374182857143</v>
      </c>
      <c r="D206" s="418">
        <v>173.392182857143</v>
      </c>
      <c r="E206" s="418">
        <v>15.182</v>
      </c>
      <c r="F206" s="418">
        <v>151.8</v>
      </c>
      <c r="G206" s="418"/>
      <c r="H206" s="418"/>
      <c r="I206" s="418"/>
    </row>
    <row r="207" ht="18" customHeight="1" spans="1:9">
      <c r="A207" s="416">
        <v>2070604</v>
      </c>
      <c r="B207" s="419" t="s">
        <v>286</v>
      </c>
      <c r="C207" s="418">
        <v>48</v>
      </c>
      <c r="D207" s="418">
        <v>0</v>
      </c>
      <c r="E207" s="418">
        <v>0</v>
      </c>
      <c r="F207" s="418">
        <v>48</v>
      </c>
      <c r="G207" s="418"/>
      <c r="H207" s="418"/>
      <c r="I207" s="418"/>
    </row>
    <row r="208" ht="18" customHeight="1" spans="1:9">
      <c r="A208" s="416">
        <v>2070605</v>
      </c>
      <c r="B208" s="419" t="s">
        <v>287</v>
      </c>
      <c r="C208" s="418">
        <v>1</v>
      </c>
      <c r="D208" s="418">
        <v>0</v>
      </c>
      <c r="E208" s="418">
        <v>0</v>
      </c>
      <c r="F208" s="418">
        <v>1</v>
      </c>
      <c r="G208" s="418"/>
      <c r="H208" s="418"/>
      <c r="I208" s="418"/>
    </row>
    <row r="209" ht="18" customHeight="1" spans="1:9">
      <c r="A209" s="416">
        <v>2070607</v>
      </c>
      <c r="B209" s="419" t="s">
        <v>288</v>
      </c>
      <c r="C209" s="418">
        <v>227.374182857143</v>
      </c>
      <c r="D209" s="418">
        <v>173.392182857143</v>
      </c>
      <c r="E209" s="418">
        <v>15.182</v>
      </c>
      <c r="F209" s="418">
        <v>38.8</v>
      </c>
      <c r="G209" s="418"/>
      <c r="H209" s="418"/>
      <c r="I209" s="418"/>
    </row>
    <row r="210" ht="18" customHeight="1" spans="1:9">
      <c r="A210" s="416">
        <v>2070699</v>
      </c>
      <c r="B210" s="419" t="s">
        <v>289</v>
      </c>
      <c r="C210" s="418">
        <v>64</v>
      </c>
      <c r="D210" s="418">
        <v>0</v>
      </c>
      <c r="E210" s="418">
        <v>0</v>
      </c>
      <c r="F210" s="418">
        <v>64</v>
      </c>
      <c r="G210" s="418"/>
      <c r="H210" s="418"/>
      <c r="I210" s="418"/>
    </row>
    <row r="211" ht="18" customHeight="1" spans="1:9">
      <c r="A211" s="416">
        <v>20708</v>
      </c>
      <c r="B211" s="417" t="s">
        <v>290</v>
      </c>
      <c r="C211" s="418">
        <v>897.529882857143</v>
      </c>
      <c r="D211" s="418">
        <v>627.578882857143</v>
      </c>
      <c r="E211" s="418">
        <v>69.851</v>
      </c>
      <c r="F211" s="418">
        <v>200.1</v>
      </c>
      <c r="G211" s="418"/>
      <c r="H211" s="418"/>
      <c r="I211" s="418"/>
    </row>
    <row r="212" ht="18" customHeight="1" spans="1:9">
      <c r="A212" s="416">
        <v>2070807</v>
      </c>
      <c r="B212" s="419" t="s">
        <v>291</v>
      </c>
      <c r="C212" s="418">
        <v>63</v>
      </c>
      <c r="D212" s="418">
        <v>0</v>
      </c>
      <c r="E212" s="418">
        <v>0</v>
      </c>
      <c r="F212" s="418">
        <v>63</v>
      </c>
      <c r="G212" s="418"/>
      <c r="H212" s="418"/>
      <c r="I212" s="418"/>
    </row>
    <row r="213" ht="18" customHeight="1" spans="1:9">
      <c r="A213" s="416">
        <v>2070808</v>
      </c>
      <c r="B213" s="419" t="s">
        <v>292</v>
      </c>
      <c r="C213" s="418">
        <v>746.429882857143</v>
      </c>
      <c r="D213" s="418">
        <v>627.578882857143</v>
      </c>
      <c r="E213" s="418">
        <v>69.851</v>
      </c>
      <c r="F213" s="418">
        <v>49</v>
      </c>
      <c r="G213" s="418"/>
      <c r="H213" s="418"/>
      <c r="I213" s="418"/>
    </row>
    <row r="214" ht="18" customHeight="1" spans="1:9">
      <c r="A214" s="416">
        <v>2070899</v>
      </c>
      <c r="B214" s="419" t="s">
        <v>293</v>
      </c>
      <c r="C214" s="418">
        <v>88.1</v>
      </c>
      <c r="D214" s="418">
        <v>0</v>
      </c>
      <c r="E214" s="418">
        <v>0</v>
      </c>
      <c r="F214" s="418">
        <v>88.1</v>
      </c>
      <c r="G214" s="418"/>
      <c r="H214" s="418"/>
      <c r="I214" s="418"/>
    </row>
    <row r="215" ht="18" customHeight="1" spans="1:9">
      <c r="A215" s="416">
        <v>20799</v>
      </c>
      <c r="B215" s="417" t="s">
        <v>294</v>
      </c>
      <c r="C215" s="418">
        <v>428.67</v>
      </c>
      <c r="D215" s="418">
        <v>0</v>
      </c>
      <c r="E215" s="418">
        <v>0</v>
      </c>
      <c r="F215" s="418">
        <v>428.67</v>
      </c>
      <c r="G215" s="418"/>
      <c r="H215" s="418"/>
      <c r="I215" s="418"/>
    </row>
    <row r="216" ht="18" customHeight="1" spans="1:9">
      <c r="A216" s="416">
        <v>2079999</v>
      </c>
      <c r="B216" s="419" t="s">
        <v>295</v>
      </c>
      <c r="C216" s="418">
        <v>428.67</v>
      </c>
      <c r="D216" s="418">
        <v>0</v>
      </c>
      <c r="E216" s="418">
        <v>0</v>
      </c>
      <c r="F216" s="418">
        <v>428.67</v>
      </c>
      <c r="G216" s="418"/>
      <c r="H216" s="418"/>
      <c r="I216" s="418"/>
    </row>
    <row r="217" ht="18" customHeight="1" spans="1:9">
      <c r="A217" s="416">
        <v>208</v>
      </c>
      <c r="B217" s="417" t="s">
        <v>296</v>
      </c>
      <c r="C217" s="418">
        <v>87396.5432915829</v>
      </c>
      <c r="D217" s="418">
        <v>20157.0012915829</v>
      </c>
      <c r="E217" s="418">
        <v>341.962</v>
      </c>
      <c r="F217" s="418">
        <v>66897.58</v>
      </c>
      <c r="G217" s="418"/>
      <c r="H217" s="418"/>
      <c r="I217" s="418"/>
    </row>
    <row r="218" ht="18" customHeight="1" spans="1:9">
      <c r="A218" s="416">
        <v>20801</v>
      </c>
      <c r="B218" s="417" t="s">
        <v>297</v>
      </c>
      <c r="C218" s="418">
        <v>2137.92217428571</v>
      </c>
      <c r="D218" s="418">
        <v>952.841174285715</v>
      </c>
      <c r="E218" s="418">
        <v>236.481</v>
      </c>
      <c r="F218" s="418">
        <v>948.6</v>
      </c>
      <c r="G218" s="418"/>
      <c r="H218" s="418"/>
      <c r="I218" s="418"/>
    </row>
    <row r="219" ht="18" customHeight="1" spans="1:9">
      <c r="A219" s="416">
        <v>2080101</v>
      </c>
      <c r="B219" s="419" t="s">
        <v>138</v>
      </c>
      <c r="C219" s="418">
        <v>359.845405714286</v>
      </c>
      <c r="D219" s="418">
        <v>291.100405714286</v>
      </c>
      <c r="E219" s="418">
        <v>68.745</v>
      </c>
      <c r="F219" s="418">
        <v>0</v>
      </c>
      <c r="G219" s="418"/>
      <c r="H219" s="418"/>
      <c r="I219" s="418"/>
    </row>
    <row r="220" ht="18" customHeight="1" spans="1:9">
      <c r="A220" s="416">
        <v>2080104</v>
      </c>
      <c r="B220" s="419" t="s">
        <v>298</v>
      </c>
      <c r="C220" s="418">
        <v>8</v>
      </c>
      <c r="D220" s="418">
        <v>0</v>
      </c>
      <c r="E220" s="418">
        <v>0</v>
      </c>
      <c r="F220" s="418">
        <v>8</v>
      </c>
      <c r="G220" s="418"/>
      <c r="H220" s="418"/>
      <c r="I220" s="418"/>
    </row>
    <row r="221" ht="18" customHeight="1" spans="1:9">
      <c r="A221" s="416">
        <v>2080105</v>
      </c>
      <c r="B221" s="419" t="s">
        <v>299</v>
      </c>
      <c r="C221" s="418">
        <v>8</v>
      </c>
      <c r="D221" s="418">
        <v>0</v>
      </c>
      <c r="E221" s="418">
        <v>0</v>
      </c>
      <c r="F221" s="418">
        <v>8</v>
      </c>
      <c r="G221" s="418"/>
      <c r="H221" s="418"/>
      <c r="I221" s="418"/>
    </row>
    <row r="222" ht="18" customHeight="1" spans="1:9">
      <c r="A222" s="416">
        <v>2080106</v>
      </c>
      <c r="B222" s="419" t="s">
        <v>300</v>
      </c>
      <c r="C222" s="418">
        <v>241.561542857143</v>
      </c>
      <c r="D222" s="418">
        <v>192.901542857143</v>
      </c>
      <c r="E222" s="418">
        <v>48.66</v>
      </c>
      <c r="F222" s="418">
        <v>0</v>
      </c>
      <c r="G222" s="418"/>
      <c r="H222" s="418"/>
      <c r="I222" s="418"/>
    </row>
    <row r="223" ht="18" customHeight="1" spans="1:9">
      <c r="A223" s="416">
        <v>2080107</v>
      </c>
      <c r="B223" s="419" t="s">
        <v>301</v>
      </c>
      <c r="C223" s="418">
        <v>600.915225714286</v>
      </c>
      <c r="D223" s="418">
        <v>468.839225714286</v>
      </c>
      <c r="E223" s="418">
        <v>119.076</v>
      </c>
      <c r="F223" s="418">
        <v>13</v>
      </c>
      <c r="G223" s="418"/>
      <c r="H223" s="418"/>
      <c r="I223" s="418"/>
    </row>
    <row r="224" ht="18" customHeight="1" spans="1:9">
      <c r="A224" s="416">
        <v>2080109</v>
      </c>
      <c r="B224" s="419" t="s">
        <v>302</v>
      </c>
      <c r="C224" s="418">
        <v>96</v>
      </c>
      <c r="D224" s="418">
        <v>0</v>
      </c>
      <c r="E224" s="418">
        <v>0</v>
      </c>
      <c r="F224" s="418">
        <v>96</v>
      </c>
      <c r="G224" s="418"/>
      <c r="H224" s="418"/>
      <c r="I224" s="418"/>
    </row>
    <row r="225" ht="18" customHeight="1" spans="1:9">
      <c r="A225" s="416">
        <v>2080112</v>
      </c>
      <c r="B225" s="419" t="s">
        <v>303</v>
      </c>
      <c r="C225" s="418">
        <v>16</v>
      </c>
      <c r="D225" s="418">
        <v>0</v>
      </c>
      <c r="E225" s="418">
        <v>0</v>
      </c>
      <c r="F225" s="418">
        <v>16</v>
      </c>
      <c r="G225" s="418"/>
      <c r="H225" s="418"/>
      <c r="I225" s="418"/>
    </row>
    <row r="226" ht="18" customHeight="1" spans="1:9">
      <c r="A226" s="416">
        <v>2080199</v>
      </c>
      <c r="B226" s="419" t="s">
        <v>304</v>
      </c>
      <c r="C226" s="418">
        <v>807.6</v>
      </c>
      <c r="D226" s="418">
        <v>0</v>
      </c>
      <c r="E226" s="418">
        <v>0</v>
      </c>
      <c r="F226" s="418">
        <v>807.6</v>
      </c>
      <c r="G226" s="418"/>
      <c r="H226" s="418"/>
      <c r="I226" s="418"/>
    </row>
    <row r="227" ht="18" customHeight="1" spans="1:9">
      <c r="A227" s="416">
        <v>20802</v>
      </c>
      <c r="B227" s="417" t="s">
        <v>305</v>
      </c>
      <c r="C227" s="418">
        <v>930.881711428571</v>
      </c>
      <c r="D227" s="418">
        <v>402.413711428571</v>
      </c>
      <c r="E227" s="418">
        <v>49.268</v>
      </c>
      <c r="F227" s="418">
        <v>479.2</v>
      </c>
      <c r="G227" s="418"/>
      <c r="H227" s="418"/>
      <c r="I227" s="418"/>
    </row>
    <row r="228" ht="18" customHeight="1" spans="1:9">
      <c r="A228" s="416">
        <v>2080201</v>
      </c>
      <c r="B228" s="419" t="s">
        <v>138</v>
      </c>
      <c r="C228" s="418">
        <v>451.681711428571</v>
      </c>
      <c r="D228" s="418">
        <v>402.413711428571</v>
      </c>
      <c r="E228" s="418">
        <v>49.268</v>
      </c>
      <c r="F228" s="418">
        <v>0</v>
      </c>
      <c r="G228" s="418"/>
      <c r="H228" s="418"/>
      <c r="I228" s="418"/>
    </row>
    <row r="229" ht="18" customHeight="1" spans="1:9">
      <c r="A229" s="416">
        <v>2080202</v>
      </c>
      <c r="B229" s="419" t="s">
        <v>139</v>
      </c>
      <c r="C229" s="418">
        <v>152</v>
      </c>
      <c r="D229" s="418">
        <v>0</v>
      </c>
      <c r="E229" s="418">
        <v>0</v>
      </c>
      <c r="F229" s="418">
        <v>152</v>
      </c>
      <c r="G229" s="418"/>
      <c r="H229" s="418"/>
      <c r="I229" s="418"/>
    </row>
    <row r="230" ht="18" customHeight="1" spans="1:9">
      <c r="A230" s="416">
        <v>2080206</v>
      </c>
      <c r="B230" s="419" t="s">
        <v>306</v>
      </c>
      <c r="C230" s="418">
        <v>315</v>
      </c>
      <c r="D230" s="418">
        <v>0</v>
      </c>
      <c r="E230" s="418">
        <v>0</v>
      </c>
      <c r="F230" s="418">
        <v>315</v>
      </c>
      <c r="G230" s="418"/>
      <c r="H230" s="418"/>
      <c r="I230" s="418"/>
    </row>
    <row r="231" ht="18" customHeight="1" spans="1:9">
      <c r="A231" s="416">
        <v>2080207</v>
      </c>
      <c r="B231" s="419" t="s">
        <v>307</v>
      </c>
      <c r="C231" s="418">
        <v>5.2</v>
      </c>
      <c r="D231" s="418">
        <v>0</v>
      </c>
      <c r="E231" s="418">
        <v>0</v>
      </c>
      <c r="F231" s="418">
        <v>5.2</v>
      </c>
      <c r="G231" s="418"/>
      <c r="H231" s="418"/>
      <c r="I231" s="418"/>
    </row>
    <row r="232" ht="18" customHeight="1" spans="1:9">
      <c r="A232" s="416">
        <v>2080299</v>
      </c>
      <c r="B232" s="419" t="s">
        <v>308</v>
      </c>
      <c r="C232" s="418">
        <v>7</v>
      </c>
      <c r="D232" s="418">
        <v>0</v>
      </c>
      <c r="E232" s="418">
        <v>0</v>
      </c>
      <c r="F232" s="418">
        <v>7</v>
      </c>
      <c r="G232" s="418"/>
      <c r="H232" s="418"/>
      <c r="I232" s="418"/>
    </row>
    <row r="233" ht="18" customHeight="1" spans="1:9">
      <c r="A233" s="416">
        <v>20805</v>
      </c>
      <c r="B233" s="417" t="s">
        <v>309</v>
      </c>
      <c r="C233" s="418">
        <v>38253.4533451429</v>
      </c>
      <c r="D233" s="418">
        <v>18129.1333451429</v>
      </c>
      <c r="E233" s="418">
        <v>0</v>
      </c>
      <c r="F233" s="418">
        <v>20124.32</v>
      </c>
      <c r="G233" s="418"/>
      <c r="H233" s="418"/>
      <c r="I233" s="418"/>
    </row>
    <row r="234" ht="18" customHeight="1" spans="1:9">
      <c r="A234" s="416">
        <v>2080505</v>
      </c>
      <c r="B234" s="419" t="s">
        <v>310</v>
      </c>
      <c r="C234" s="418">
        <v>13129.1333451429</v>
      </c>
      <c r="D234" s="418">
        <v>13129.1333451429</v>
      </c>
      <c r="E234" s="418">
        <v>0</v>
      </c>
      <c r="F234" s="418">
        <v>0</v>
      </c>
      <c r="G234" s="418"/>
      <c r="H234" s="418"/>
      <c r="I234" s="418"/>
    </row>
    <row r="235" ht="18" customHeight="1" spans="1:9">
      <c r="A235" s="416">
        <v>2080506</v>
      </c>
      <c r="B235" s="419" t="s">
        <v>311</v>
      </c>
      <c r="C235" s="418">
        <v>5000</v>
      </c>
      <c r="D235" s="418">
        <v>5000</v>
      </c>
      <c r="E235" s="418">
        <v>0</v>
      </c>
      <c r="F235" s="418">
        <v>0</v>
      </c>
      <c r="G235" s="418"/>
      <c r="H235" s="418"/>
      <c r="I235" s="418"/>
    </row>
    <row r="236" ht="18" customHeight="1" spans="1:9">
      <c r="A236" s="416">
        <v>2080507</v>
      </c>
      <c r="B236" s="419" t="s">
        <v>312</v>
      </c>
      <c r="C236" s="418">
        <v>20124.32</v>
      </c>
      <c r="D236" s="418">
        <v>0</v>
      </c>
      <c r="E236" s="418">
        <v>0</v>
      </c>
      <c r="F236" s="418">
        <v>20124.32</v>
      </c>
      <c r="G236" s="418"/>
      <c r="H236" s="418"/>
      <c r="I236" s="418"/>
    </row>
    <row r="237" ht="18" customHeight="1" spans="1:9">
      <c r="A237" s="416">
        <v>20806</v>
      </c>
      <c r="B237" s="417" t="s">
        <v>313</v>
      </c>
      <c r="C237" s="418">
        <v>580</v>
      </c>
      <c r="D237" s="418">
        <v>0</v>
      </c>
      <c r="E237" s="418">
        <v>0</v>
      </c>
      <c r="F237" s="418">
        <v>580</v>
      </c>
      <c r="G237" s="418"/>
      <c r="H237" s="418"/>
      <c r="I237" s="418"/>
    </row>
    <row r="238" ht="18" customHeight="1" spans="1:9">
      <c r="A238" s="416">
        <v>2080699</v>
      </c>
      <c r="B238" s="419" t="s">
        <v>314</v>
      </c>
      <c r="C238" s="418">
        <v>580</v>
      </c>
      <c r="D238" s="418">
        <v>0</v>
      </c>
      <c r="E238" s="418">
        <v>0</v>
      </c>
      <c r="F238" s="418">
        <v>580</v>
      </c>
      <c r="G238" s="418"/>
      <c r="H238" s="418"/>
      <c r="I238" s="418"/>
    </row>
    <row r="239" ht="18" customHeight="1" spans="1:9">
      <c r="A239" s="416">
        <v>20807</v>
      </c>
      <c r="B239" s="417" t="s">
        <v>315</v>
      </c>
      <c r="C239" s="418">
        <v>2782</v>
      </c>
      <c r="D239" s="418">
        <v>0</v>
      </c>
      <c r="E239" s="418">
        <v>0</v>
      </c>
      <c r="F239" s="418">
        <v>2782</v>
      </c>
      <c r="G239" s="418"/>
      <c r="H239" s="418"/>
      <c r="I239" s="418"/>
    </row>
    <row r="240" ht="18" customHeight="1" spans="1:9">
      <c r="A240" s="416">
        <v>2080799</v>
      </c>
      <c r="B240" s="419" t="s">
        <v>316</v>
      </c>
      <c r="C240" s="418">
        <v>2782</v>
      </c>
      <c r="D240" s="418">
        <v>0</v>
      </c>
      <c r="E240" s="418">
        <v>0</v>
      </c>
      <c r="F240" s="418">
        <v>2782</v>
      </c>
      <c r="G240" s="418"/>
      <c r="H240" s="418"/>
      <c r="I240" s="418"/>
    </row>
    <row r="241" ht="18" customHeight="1" spans="1:9">
      <c r="A241" s="416">
        <v>20808</v>
      </c>
      <c r="B241" s="417" t="s">
        <v>317</v>
      </c>
      <c r="C241" s="418">
        <v>7129.97</v>
      </c>
      <c r="D241" s="418">
        <v>0</v>
      </c>
      <c r="E241" s="418">
        <v>0</v>
      </c>
      <c r="F241" s="418">
        <v>7129.97</v>
      </c>
      <c r="G241" s="418"/>
      <c r="H241" s="418"/>
      <c r="I241" s="418"/>
    </row>
    <row r="242" ht="18" customHeight="1" spans="1:9">
      <c r="A242" s="416">
        <v>2080801</v>
      </c>
      <c r="B242" s="419" t="s">
        <v>318</v>
      </c>
      <c r="C242" s="418">
        <v>1300</v>
      </c>
      <c r="D242" s="418">
        <v>0</v>
      </c>
      <c r="E242" s="418">
        <v>0</v>
      </c>
      <c r="F242" s="418">
        <v>1300</v>
      </c>
      <c r="G242" s="418"/>
      <c r="H242" s="418"/>
      <c r="I242" s="418"/>
    </row>
    <row r="243" ht="18" customHeight="1" spans="1:9">
      <c r="A243" s="416">
        <v>2080802</v>
      </c>
      <c r="B243" s="419" t="s">
        <v>319</v>
      </c>
      <c r="C243" s="418">
        <v>48</v>
      </c>
      <c r="D243" s="418">
        <v>0</v>
      </c>
      <c r="E243" s="418">
        <v>0</v>
      </c>
      <c r="F243" s="418">
        <v>48</v>
      </c>
      <c r="G243" s="418"/>
      <c r="H243" s="418"/>
      <c r="I243" s="418"/>
    </row>
    <row r="244" ht="18" customHeight="1" spans="1:9">
      <c r="A244" s="416">
        <v>2080805</v>
      </c>
      <c r="B244" s="419" t="s">
        <v>320</v>
      </c>
      <c r="C244" s="418">
        <v>367.5</v>
      </c>
      <c r="D244" s="418">
        <v>0</v>
      </c>
      <c r="E244" s="418">
        <v>0</v>
      </c>
      <c r="F244" s="418">
        <v>367.5</v>
      </c>
      <c r="G244" s="418"/>
      <c r="H244" s="418"/>
      <c r="I244" s="418"/>
    </row>
    <row r="245" ht="18" customHeight="1" spans="1:9">
      <c r="A245" s="416">
        <v>2080807</v>
      </c>
      <c r="B245" s="419" t="s">
        <v>321</v>
      </c>
      <c r="C245" s="418">
        <v>30</v>
      </c>
      <c r="D245" s="418">
        <v>0</v>
      </c>
      <c r="E245" s="418">
        <v>0</v>
      </c>
      <c r="F245" s="418">
        <v>30</v>
      </c>
      <c r="G245" s="418"/>
      <c r="H245" s="418"/>
      <c r="I245" s="418"/>
    </row>
    <row r="246" ht="18" customHeight="1" spans="1:9">
      <c r="A246" s="416">
        <v>2080808</v>
      </c>
      <c r="B246" s="419" t="s">
        <v>322</v>
      </c>
      <c r="C246" s="418">
        <v>50</v>
      </c>
      <c r="D246" s="418">
        <v>0</v>
      </c>
      <c r="E246" s="418">
        <v>0</v>
      </c>
      <c r="F246" s="418">
        <v>50</v>
      </c>
      <c r="G246" s="418"/>
      <c r="H246" s="418"/>
      <c r="I246" s="418"/>
    </row>
    <row r="247" ht="18" customHeight="1" spans="1:9">
      <c r="A247" s="416">
        <v>2080899</v>
      </c>
      <c r="B247" s="419" t="s">
        <v>323</v>
      </c>
      <c r="C247" s="418">
        <v>5334.47</v>
      </c>
      <c r="D247" s="418">
        <v>0</v>
      </c>
      <c r="E247" s="418">
        <v>0</v>
      </c>
      <c r="F247" s="418">
        <v>5334.47</v>
      </c>
      <c r="G247" s="418"/>
      <c r="H247" s="418"/>
      <c r="I247" s="418"/>
    </row>
    <row r="248" ht="18" customHeight="1" spans="1:9">
      <c r="A248" s="416">
        <v>20809</v>
      </c>
      <c r="B248" s="417" t="s">
        <v>324</v>
      </c>
      <c r="C248" s="418">
        <v>446.95</v>
      </c>
      <c r="D248" s="418">
        <v>0</v>
      </c>
      <c r="E248" s="418">
        <v>0</v>
      </c>
      <c r="F248" s="418">
        <v>446.95</v>
      </c>
      <c r="G248" s="418"/>
      <c r="H248" s="418"/>
      <c r="I248" s="418"/>
    </row>
    <row r="249" ht="18" customHeight="1" spans="1:9">
      <c r="A249" s="416">
        <v>2080902</v>
      </c>
      <c r="B249" s="419" t="s">
        <v>325</v>
      </c>
      <c r="C249" s="418">
        <v>230.3</v>
      </c>
      <c r="D249" s="418">
        <v>0</v>
      </c>
      <c r="E249" s="418">
        <v>0</v>
      </c>
      <c r="F249" s="418">
        <v>230.3</v>
      </c>
      <c r="G249" s="418"/>
      <c r="H249" s="418"/>
      <c r="I249" s="418"/>
    </row>
    <row r="250" ht="18" customHeight="1" spans="1:9">
      <c r="A250" s="416">
        <v>2080904</v>
      </c>
      <c r="B250" s="419" t="s">
        <v>326</v>
      </c>
      <c r="C250" s="418">
        <v>14.4</v>
      </c>
      <c r="D250" s="418">
        <v>0</v>
      </c>
      <c r="E250" s="418">
        <v>0</v>
      </c>
      <c r="F250" s="418">
        <v>14.4</v>
      </c>
      <c r="G250" s="418"/>
      <c r="H250" s="418"/>
      <c r="I250" s="418"/>
    </row>
    <row r="251" ht="18" customHeight="1" spans="1:9">
      <c r="A251" s="416">
        <v>2080905</v>
      </c>
      <c r="B251" s="419" t="s">
        <v>327</v>
      </c>
      <c r="C251" s="418">
        <v>54</v>
      </c>
      <c r="D251" s="418">
        <v>0</v>
      </c>
      <c r="E251" s="418">
        <v>0</v>
      </c>
      <c r="F251" s="418">
        <v>54</v>
      </c>
      <c r="G251" s="418"/>
      <c r="H251" s="418"/>
      <c r="I251" s="418"/>
    </row>
    <row r="252" ht="18" customHeight="1" spans="1:9">
      <c r="A252" s="416">
        <v>2080999</v>
      </c>
      <c r="B252" s="419" t="s">
        <v>328</v>
      </c>
      <c r="C252" s="418">
        <v>148.25</v>
      </c>
      <c r="D252" s="418">
        <v>0</v>
      </c>
      <c r="E252" s="418">
        <v>0</v>
      </c>
      <c r="F252" s="418">
        <v>148.25</v>
      </c>
      <c r="G252" s="418"/>
      <c r="H252" s="418"/>
      <c r="I252" s="418"/>
    </row>
    <row r="253" ht="18" customHeight="1" spans="1:9">
      <c r="A253" s="416">
        <v>20810</v>
      </c>
      <c r="B253" s="417" t="s">
        <v>329</v>
      </c>
      <c r="C253" s="418">
        <v>1509.6</v>
      </c>
      <c r="D253" s="418">
        <v>0</v>
      </c>
      <c r="E253" s="418">
        <v>0</v>
      </c>
      <c r="F253" s="418">
        <v>1509.6</v>
      </c>
      <c r="G253" s="418"/>
      <c r="H253" s="418"/>
      <c r="I253" s="418"/>
    </row>
    <row r="254" ht="18" customHeight="1" spans="1:9">
      <c r="A254" s="416">
        <v>2081001</v>
      </c>
      <c r="B254" s="419" t="s">
        <v>330</v>
      </c>
      <c r="C254" s="418">
        <v>58</v>
      </c>
      <c r="D254" s="418">
        <v>0</v>
      </c>
      <c r="E254" s="418">
        <v>0</v>
      </c>
      <c r="F254" s="418">
        <v>58</v>
      </c>
      <c r="G254" s="418"/>
      <c r="H254" s="418"/>
      <c r="I254" s="418"/>
    </row>
    <row r="255" ht="18" customHeight="1" spans="1:9">
      <c r="A255" s="416">
        <v>2081002</v>
      </c>
      <c r="B255" s="419" t="s">
        <v>331</v>
      </c>
      <c r="C255" s="418">
        <v>1071</v>
      </c>
      <c r="D255" s="418">
        <v>0</v>
      </c>
      <c r="E255" s="418">
        <v>0</v>
      </c>
      <c r="F255" s="418">
        <v>1071</v>
      </c>
      <c r="G255" s="418"/>
      <c r="H255" s="418"/>
      <c r="I255" s="418"/>
    </row>
    <row r="256" ht="18" customHeight="1" spans="1:9">
      <c r="A256" s="416">
        <v>2081004</v>
      </c>
      <c r="B256" s="419" t="s">
        <v>332</v>
      </c>
      <c r="C256" s="418">
        <v>175.6</v>
      </c>
      <c r="D256" s="418">
        <v>0</v>
      </c>
      <c r="E256" s="418">
        <v>0</v>
      </c>
      <c r="F256" s="418">
        <v>175.6</v>
      </c>
      <c r="G256" s="418"/>
      <c r="H256" s="418"/>
      <c r="I256" s="418"/>
    </row>
    <row r="257" ht="18" customHeight="1" spans="1:9">
      <c r="A257" s="416">
        <v>2081005</v>
      </c>
      <c r="B257" s="419" t="s">
        <v>333</v>
      </c>
      <c r="C257" s="418">
        <v>200</v>
      </c>
      <c r="D257" s="418">
        <v>0</v>
      </c>
      <c r="E257" s="418">
        <v>0</v>
      </c>
      <c r="F257" s="418">
        <v>200</v>
      </c>
      <c r="G257" s="418"/>
      <c r="H257" s="418"/>
      <c r="I257" s="418"/>
    </row>
    <row r="258" ht="18" customHeight="1" spans="1:9">
      <c r="A258" s="416">
        <v>2081099</v>
      </c>
      <c r="B258" s="419" t="s">
        <v>334</v>
      </c>
      <c r="C258" s="418">
        <v>5</v>
      </c>
      <c r="D258" s="418">
        <v>0</v>
      </c>
      <c r="E258" s="418">
        <v>0</v>
      </c>
      <c r="F258" s="418">
        <v>5</v>
      </c>
      <c r="G258" s="418"/>
      <c r="H258" s="418"/>
      <c r="I258" s="418"/>
    </row>
    <row r="259" ht="18" customHeight="1" spans="1:9">
      <c r="A259" s="416">
        <v>20811</v>
      </c>
      <c r="B259" s="417" t="s">
        <v>335</v>
      </c>
      <c r="C259" s="418">
        <v>1940.50268857143</v>
      </c>
      <c r="D259" s="418">
        <v>117.433688571429</v>
      </c>
      <c r="E259" s="418">
        <v>19.489</v>
      </c>
      <c r="F259" s="418">
        <v>1803.58</v>
      </c>
      <c r="G259" s="418"/>
      <c r="H259" s="418"/>
      <c r="I259" s="418"/>
    </row>
    <row r="260" ht="18" customHeight="1" spans="1:9">
      <c r="A260" s="416">
        <v>2081101</v>
      </c>
      <c r="B260" s="419" t="s">
        <v>138</v>
      </c>
      <c r="C260" s="418">
        <v>136.922688571429</v>
      </c>
      <c r="D260" s="418">
        <v>117.433688571429</v>
      </c>
      <c r="E260" s="418">
        <v>19.489</v>
      </c>
      <c r="F260" s="418">
        <v>0</v>
      </c>
      <c r="G260" s="418"/>
      <c r="H260" s="418"/>
      <c r="I260" s="418"/>
    </row>
    <row r="261" ht="18" customHeight="1" spans="1:9">
      <c r="A261" s="416">
        <v>2081102</v>
      </c>
      <c r="B261" s="419" t="s">
        <v>139</v>
      </c>
      <c r="C261" s="418">
        <v>32</v>
      </c>
      <c r="D261" s="418">
        <v>0</v>
      </c>
      <c r="E261" s="418">
        <v>0</v>
      </c>
      <c r="F261" s="418">
        <v>32</v>
      </c>
      <c r="G261" s="418"/>
      <c r="H261" s="418"/>
      <c r="I261" s="418"/>
    </row>
    <row r="262" ht="18" customHeight="1" spans="1:9">
      <c r="A262" s="416">
        <v>2081104</v>
      </c>
      <c r="B262" s="419" t="s">
        <v>336</v>
      </c>
      <c r="C262" s="418">
        <v>121.1</v>
      </c>
      <c r="D262" s="418">
        <v>0</v>
      </c>
      <c r="E262" s="418">
        <v>0</v>
      </c>
      <c r="F262" s="418">
        <v>121.1</v>
      </c>
      <c r="G262" s="418"/>
      <c r="H262" s="418"/>
      <c r="I262" s="418"/>
    </row>
    <row r="263" ht="18" customHeight="1" spans="1:9">
      <c r="A263" s="416">
        <v>2081105</v>
      </c>
      <c r="B263" s="419" t="s">
        <v>337</v>
      </c>
      <c r="C263" s="418">
        <v>155.16</v>
      </c>
      <c r="D263" s="418">
        <v>0</v>
      </c>
      <c r="E263" s="418">
        <v>0</v>
      </c>
      <c r="F263" s="418">
        <v>155.16</v>
      </c>
      <c r="G263" s="418"/>
      <c r="H263" s="418"/>
      <c r="I263" s="418"/>
    </row>
    <row r="264" ht="18" customHeight="1" spans="1:9">
      <c r="A264" s="416">
        <v>2081107</v>
      </c>
      <c r="B264" s="419" t="s">
        <v>338</v>
      </c>
      <c r="C264" s="418">
        <v>1204.72</v>
      </c>
      <c r="D264" s="418">
        <v>0</v>
      </c>
      <c r="E264" s="418">
        <v>0</v>
      </c>
      <c r="F264" s="418">
        <v>1204.72</v>
      </c>
      <c r="G264" s="418"/>
      <c r="H264" s="418"/>
      <c r="I264" s="418"/>
    </row>
    <row r="265" ht="18" customHeight="1" spans="1:9">
      <c r="A265" s="416">
        <v>2081199</v>
      </c>
      <c r="B265" s="419" t="s">
        <v>339</v>
      </c>
      <c r="C265" s="418">
        <v>290.6</v>
      </c>
      <c r="D265" s="418">
        <v>0</v>
      </c>
      <c r="E265" s="418">
        <v>0</v>
      </c>
      <c r="F265" s="418">
        <v>290.6</v>
      </c>
      <c r="G265" s="418"/>
      <c r="H265" s="418"/>
      <c r="I265" s="418"/>
    </row>
    <row r="266" ht="18" customHeight="1" spans="1:9">
      <c r="A266" s="416">
        <v>20816</v>
      </c>
      <c r="B266" s="417" t="s">
        <v>340</v>
      </c>
      <c r="C266" s="418">
        <v>5</v>
      </c>
      <c r="D266" s="418">
        <v>0</v>
      </c>
      <c r="E266" s="418">
        <v>0</v>
      </c>
      <c r="F266" s="418">
        <v>5</v>
      </c>
      <c r="G266" s="418"/>
      <c r="H266" s="418"/>
      <c r="I266" s="418"/>
    </row>
    <row r="267" ht="18" customHeight="1" spans="1:9">
      <c r="A267" s="416">
        <v>2081699</v>
      </c>
      <c r="B267" s="419" t="s">
        <v>341</v>
      </c>
      <c r="C267" s="418">
        <v>5</v>
      </c>
      <c r="D267" s="418">
        <v>0</v>
      </c>
      <c r="E267" s="418">
        <v>0</v>
      </c>
      <c r="F267" s="418">
        <v>5</v>
      </c>
      <c r="G267" s="418"/>
      <c r="H267" s="418"/>
      <c r="I267" s="418"/>
    </row>
    <row r="268" ht="18" customHeight="1" spans="1:9">
      <c r="A268" s="416">
        <v>20819</v>
      </c>
      <c r="B268" s="417" t="s">
        <v>342</v>
      </c>
      <c r="C268" s="418">
        <v>645</v>
      </c>
      <c r="D268" s="418">
        <v>0</v>
      </c>
      <c r="E268" s="418">
        <v>0</v>
      </c>
      <c r="F268" s="418">
        <v>645</v>
      </c>
      <c r="G268" s="418"/>
      <c r="H268" s="418"/>
      <c r="I268" s="418"/>
    </row>
    <row r="269" ht="18" customHeight="1" spans="1:9">
      <c r="A269" s="416">
        <v>2081901</v>
      </c>
      <c r="B269" s="419" t="s">
        <v>343</v>
      </c>
      <c r="C269" s="418">
        <v>645</v>
      </c>
      <c r="D269" s="418">
        <v>0</v>
      </c>
      <c r="E269" s="418">
        <v>0</v>
      </c>
      <c r="F269" s="418">
        <v>645</v>
      </c>
      <c r="G269" s="418"/>
      <c r="H269" s="418"/>
      <c r="I269" s="418"/>
    </row>
    <row r="270" ht="18" customHeight="1" spans="1:9">
      <c r="A270" s="416">
        <v>20820</v>
      </c>
      <c r="B270" s="417" t="s">
        <v>344</v>
      </c>
      <c r="C270" s="418">
        <v>2925.9</v>
      </c>
      <c r="D270" s="418">
        <v>0</v>
      </c>
      <c r="E270" s="418">
        <v>0</v>
      </c>
      <c r="F270" s="418">
        <v>2925.9</v>
      </c>
      <c r="G270" s="418"/>
      <c r="H270" s="418"/>
      <c r="I270" s="418"/>
    </row>
    <row r="271" ht="18" customHeight="1" spans="1:9">
      <c r="A271" s="416">
        <v>2082001</v>
      </c>
      <c r="B271" s="419" t="s">
        <v>345</v>
      </c>
      <c r="C271" s="418">
        <v>2903.9</v>
      </c>
      <c r="D271" s="418">
        <v>0</v>
      </c>
      <c r="E271" s="418">
        <v>0</v>
      </c>
      <c r="F271" s="418">
        <v>2903.9</v>
      </c>
      <c r="G271" s="418"/>
      <c r="H271" s="418"/>
      <c r="I271" s="418"/>
    </row>
    <row r="272" ht="18" customHeight="1" spans="1:9">
      <c r="A272" s="416">
        <v>2082002</v>
      </c>
      <c r="B272" s="419" t="s">
        <v>346</v>
      </c>
      <c r="C272" s="418">
        <v>22</v>
      </c>
      <c r="D272" s="418">
        <v>0</v>
      </c>
      <c r="E272" s="418">
        <v>0</v>
      </c>
      <c r="F272" s="418">
        <v>22</v>
      </c>
      <c r="G272" s="418"/>
      <c r="H272" s="418"/>
      <c r="I272" s="418"/>
    </row>
    <row r="273" ht="18" customHeight="1" spans="1:9">
      <c r="A273" s="416">
        <v>20821</v>
      </c>
      <c r="B273" s="417" t="s">
        <v>347</v>
      </c>
      <c r="C273" s="418">
        <v>695</v>
      </c>
      <c r="D273" s="418">
        <v>0</v>
      </c>
      <c r="E273" s="418">
        <v>0</v>
      </c>
      <c r="F273" s="418">
        <v>695</v>
      </c>
      <c r="G273" s="418"/>
      <c r="H273" s="418"/>
      <c r="I273" s="418"/>
    </row>
    <row r="274" ht="18" customHeight="1" spans="1:9">
      <c r="A274" s="416">
        <v>2082101</v>
      </c>
      <c r="B274" s="419" t="s">
        <v>348</v>
      </c>
      <c r="C274" s="418">
        <v>695</v>
      </c>
      <c r="D274" s="418">
        <v>0</v>
      </c>
      <c r="E274" s="418">
        <v>0</v>
      </c>
      <c r="F274" s="418">
        <v>695</v>
      </c>
      <c r="G274" s="418"/>
      <c r="H274" s="418"/>
      <c r="I274" s="418"/>
    </row>
    <row r="275" ht="18" customHeight="1" spans="1:9">
      <c r="A275" s="416">
        <v>20825</v>
      </c>
      <c r="B275" s="417" t="s">
        <v>349</v>
      </c>
      <c r="C275" s="418">
        <v>5988.15</v>
      </c>
      <c r="D275" s="418">
        <v>0</v>
      </c>
      <c r="E275" s="418">
        <v>0</v>
      </c>
      <c r="F275" s="418">
        <v>5988.15</v>
      </c>
      <c r="G275" s="418"/>
      <c r="H275" s="418"/>
      <c r="I275" s="418"/>
    </row>
    <row r="276" ht="18" customHeight="1" spans="1:9">
      <c r="A276" s="416">
        <v>2082501</v>
      </c>
      <c r="B276" s="419" t="s">
        <v>350</v>
      </c>
      <c r="C276" s="418">
        <v>5972.5</v>
      </c>
      <c r="D276" s="418">
        <v>0</v>
      </c>
      <c r="E276" s="418">
        <v>0</v>
      </c>
      <c r="F276" s="418">
        <v>5972.5</v>
      </c>
      <c r="G276" s="418"/>
      <c r="H276" s="418"/>
      <c r="I276" s="418"/>
    </row>
    <row r="277" ht="18" customHeight="1" spans="1:9">
      <c r="A277" s="416">
        <v>2082502</v>
      </c>
      <c r="B277" s="419" t="s">
        <v>351</v>
      </c>
      <c r="C277" s="418">
        <v>15.65</v>
      </c>
      <c r="D277" s="418">
        <v>0</v>
      </c>
      <c r="E277" s="418">
        <v>0</v>
      </c>
      <c r="F277" s="418">
        <v>15.65</v>
      </c>
      <c r="G277" s="418"/>
      <c r="H277" s="418"/>
      <c r="I277" s="418"/>
    </row>
    <row r="278" ht="18" customHeight="1" spans="1:9">
      <c r="A278" s="416">
        <v>20826</v>
      </c>
      <c r="B278" s="417" t="s">
        <v>352</v>
      </c>
      <c r="C278" s="418">
        <v>17425.2</v>
      </c>
      <c r="D278" s="418">
        <v>0</v>
      </c>
      <c r="E278" s="418">
        <v>0</v>
      </c>
      <c r="F278" s="418">
        <v>17425.2</v>
      </c>
      <c r="G278" s="418"/>
      <c r="H278" s="418"/>
      <c r="I278" s="418"/>
    </row>
    <row r="279" ht="18" customHeight="1" spans="1:9">
      <c r="A279" s="416">
        <v>2082601</v>
      </c>
      <c r="B279" s="419" t="s">
        <v>353</v>
      </c>
      <c r="C279" s="418">
        <v>600</v>
      </c>
      <c r="D279" s="418">
        <v>0</v>
      </c>
      <c r="E279" s="418">
        <v>0</v>
      </c>
      <c r="F279" s="418">
        <v>600</v>
      </c>
      <c r="G279" s="418"/>
      <c r="H279" s="418"/>
      <c r="I279" s="418"/>
    </row>
    <row r="280" ht="18" customHeight="1" spans="1:9">
      <c r="A280" s="416">
        <v>2082602</v>
      </c>
      <c r="B280" s="419" t="s">
        <v>354</v>
      </c>
      <c r="C280" s="418">
        <v>16825.2</v>
      </c>
      <c r="D280" s="418">
        <v>0</v>
      </c>
      <c r="E280" s="418">
        <v>0</v>
      </c>
      <c r="F280" s="418">
        <v>16825.2</v>
      </c>
      <c r="G280" s="418"/>
      <c r="H280" s="418"/>
      <c r="I280" s="418"/>
    </row>
    <row r="281" ht="18" customHeight="1" spans="1:9">
      <c r="A281" s="416">
        <v>20828</v>
      </c>
      <c r="B281" s="417" t="s">
        <v>355</v>
      </c>
      <c r="C281" s="418">
        <v>364.315577142857</v>
      </c>
      <c r="D281" s="418">
        <v>282.591577142857</v>
      </c>
      <c r="E281" s="418">
        <v>36.724</v>
      </c>
      <c r="F281" s="418">
        <v>45</v>
      </c>
      <c r="G281" s="418"/>
      <c r="H281" s="418"/>
      <c r="I281" s="418"/>
    </row>
    <row r="282" ht="18" customHeight="1" spans="1:9">
      <c r="A282" s="416">
        <v>2082801</v>
      </c>
      <c r="B282" s="419" t="s">
        <v>138</v>
      </c>
      <c r="C282" s="418">
        <v>319.315577142857</v>
      </c>
      <c r="D282" s="418">
        <v>282.591577142857</v>
      </c>
      <c r="E282" s="418">
        <v>36.724</v>
      </c>
      <c r="F282" s="418">
        <v>0</v>
      </c>
      <c r="G282" s="418"/>
      <c r="H282" s="418"/>
      <c r="I282" s="418"/>
    </row>
    <row r="283" ht="18" customHeight="1" spans="1:9">
      <c r="A283" s="416">
        <v>2082899</v>
      </c>
      <c r="B283" s="419" t="s">
        <v>356</v>
      </c>
      <c r="C283" s="418">
        <v>45</v>
      </c>
      <c r="D283" s="418">
        <v>0</v>
      </c>
      <c r="E283" s="418">
        <v>0</v>
      </c>
      <c r="F283" s="418">
        <v>45</v>
      </c>
      <c r="G283" s="418"/>
      <c r="H283" s="418"/>
      <c r="I283" s="418"/>
    </row>
    <row r="284" ht="18" customHeight="1" spans="1:9">
      <c r="A284" s="416">
        <v>20899</v>
      </c>
      <c r="B284" s="417" t="s">
        <v>357</v>
      </c>
      <c r="C284" s="418">
        <v>3636.69779501143</v>
      </c>
      <c r="D284" s="418">
        <v>272.587795011429</v>
      </c>
      <c r="E284" s="418">
        <v>0</v>
      </c>
      <c r="F284" s="418">
        <v>3364.11</v>
      </c>
      <c r="G284" s="418"/>
      <c r="H284" s="418"/>
      <c r="I284" s="418"/>
    </row>
    <row r="285" ht="18" customHeight="1" spans="1:9">
      <c r="A285" s="416">
        <v>2089999</v>
      </c>
      <c r="B285" s="419" t="s">
        <v>358</v>
      </c>
      <c r="C285" s="418">
        <v>3636.69779501143</v>
      </c>
      <c r="D285" s="418">
        <v>272.587795011429</v>
      </c>
      <c r="E285" s="418">
        <v>0</v>
      </c>
      <c r="F285" s="418">
        <v>3364.11</v>
      </c>
      <c r="G285" s="418"/>
      <c r="H285" s="418"/>
      <c r="I285" s="418"/>
    </row>
    <row r="286" ht="18" customHeight="1" spans="1:9">
      <c r="A286" s="416">
        <v>210</v>
      </c>
      <c r="B286" s="417" t="s">
        <v>359</v>
      </c>
      <c r="C286" s="418">
        <v>34049.8886171429</v>
      </c>
      <c r="D286" s="418">
        <v>14610.6888171429</v>
      </c>
      <c r="E286" s="418">
        <v>371.395</v>
      </c>
      <c r="F286" s="418">
        <v>19067.8048</v>
      </c>
      <c r="G286" s="418"/>
      <c r="H286" s="418"/>
      <c r="I286" s="418"/>
    </row>
    <row r="287" ht="18" customHeight="1" spans="1:9">
      <c r="A287" s="416">
        <v>21001</v>
      </c>
      <c r="B287" s="417" t="s">
        <v>360</v>
      </c>
      <c r="C287" s="418">
        <v>650.615117142857</v>
      </c>
      <c r="D287" s="418">
        <v>453.429117142857</v>
      </c>
      <c r="E287" s="418">
        <v>60.186</v>
      </c>
      <c r="F287" s="418">
        <v>137</v>
      </c>
      <c r="G287" s="418"/>
      <c r="H287" s="418"/>
      <c r="I287" s="418"/>
    </row>
    <row r="288" ht="18" customHeight="1" spans="1:9">
      <c r="A288" s="416">
        <v>2100101</v>
      </c>
      <c r="B288" s="419" t="s">
        <v>138</v>
      </c>
      <c r="C288" s="418">
        <v>513.615117142857</v>
      </c>
      <c r="D288" s="418">
        <v>453.429117142857</v>
      </c>
      <c r="E288" s="418">
        <v>60.186</v>
      </c>
      <c r="F288" s="418">
        <v>0</v>
      </c>
      <c r="G288" s="418"/>
      <c r="H288" s="418"/>
      <c r="I288" s="418"/>
    </row>
    <row r="289" ht="18" customHeight="1" spans="1:9">
      <c r="A289" s="416">
        <v>2100102</v>
      </c>
      <c r="B289" s="419" t="s">
        <v>139</v>
      </c>
      <c r="C289" s="418">
        <v>137</v>
      </c>
      <c r="D289" s="418">
        <v>0</v>
      </c>
      <c r="E289" s="418">
        <v>0</v>
      </c>
      <c r="F289" s="418">
        <v>137</v>
      </c>
      <c r="G289" s="418"/>
      <c r="H289" s="418"/>
      <c r="I289" s="418"/>
    </row>
    <row r="290" ht="18" customHeight="1" spans="1:9">
      <c r="A290" s="416">
        <v>21002</v>
      </c>
      <c r="B290" s="417" t="s">
        <v>361</v>
      </c>
      <c r="C290" s="418">
        <v>862</v>
      </c>
      <c r="D290" s="418">
        <v>0</v>
      </c>
      <c r="E290" s="418">
        <v>0</v>
      </c>
      <c r="F290" s="418">
        <v>862</v>
      </c>
      <c r="G290" s="418"/>
      <c r="H290" s="418"/>
      <c r="I290" s="418"/>
    </row>
    <row r="291" ht="18" customHeight="1" spans="1:9">
      <c r="A291" s="416">
        <v>2100299</v>
      </c>
      <c r="B291" s="419" t="s">
        <v>362</v>
      </c>
      <c r="C291" s="418">
        <v>862</v>
      </c>
      <c r="D291" s="418">
        <v>0</v>
      </c>
      <c r="E291" s="418">
        <v>0</v>
      </c>
      <c r="F291" s="418">
        <v>862</v>
      </c>
      <c r="G291" s="418"/>
      <c r="H291" s="418"/>
      <c r="I291" s="418"/>
    </row>
    <row r="292" ht="18" customHeight="1" spans="1:9">
      <c r="A292" s="416">
        <v>21003</v>
      </c>
      <c r="B292" s="417" t="s">
        <v>363</v>
      </c>
      <c r="C292" s="418">
        <v>8250.42376857143</v>
      </c>
      <c r="D292" s="418">
        <v>6251.18276857143</v>
      </c>
      <c r="E292" s="418">
        <v>8.541</v>
      </c>
      <c r="F292" s="418">
        <v>1990.7</v>
      </c>
      <c r="G292" s="418"/>
      <c r="H292" s="418"/>
      <c r="I292" s="418"/>
    </row>
    <row r="293" ht="18" customHeight="1" spans="1:9">
      <c r="A293" s="416">
        <v>2100302</v>
      </c>
      <c r="B293" s="419" t="s">
        <v>364</v>
      </c>
      <c r="C293" s="418">
        <v>7085.82376857143</v>
      </c>
      <c r="D293" s="418">
        <v>6251.18276857143</v>
      </c>
      <c r="E293" s="418">
        <v>8.541</v>
      </c>
      <c r="F293" s="418">
        <v>826.1</v>
      </c>
      <c r="G293" s="418"/>
      <c r="H293" s="418"/>
      <c r="I293" s="418"/>
    </row>
    <row r="294" ht="18" customHeight="1" spans="1:9">
      <c r="A294" s="416">
        <v>2100399</v>
      </c>
      <c r="B294" s="419" t="s">
        <v>365</v>
      </c>
      <c r="C294" s="418">
        <v>1164.6</v>
      </c>
      <c r="D294" s="418">
        <v>0</v>
      </c>
      <c r="E294" s="418">
        <v>0</v>
      </c>
      <c r="F294" s="418">
        <v>1164.6</v>
      </c>
      <c r="G294" s="418"/>
      <c r="H294" s="418"/>
      <c r="I294" s="418"/>
    </row>
    <row r="295" ht="18" customHeight="1" spans="1:9">
      <c r="A295" s="416">
        <v>21004</v>
      </c>
      <c r="B295" s="417" t="s">
        <v>366</v>
      </c>
      <c r="C295" s="418">
        <v>8312.22589142857</v>
      </c>
      <c r="D295" s="418">
        <v>1504.71989142857</v>
      </c>
      <c r="E295" s="418">
        <v>185.236</v>
      </c>
      <c r="F295" s="418">
        <v>6622.27</v>
      </c>
      <c r="G295" s="418"/>
      <c r="H295" s="418"/>
      <c r="I295" s="418"/>
    </row>
    <row r="296" ht="18" customHeight="1" spans="1:9">
      <c r="A296" s="416">
        <v>2100401</v>
      </c>
      <c r="B296" s="419" t="s">
        <v>367</v>
      </c>
      <c r="C296" s="418">
        <v>865.9776</v>
      </c>
      <c r="D296" s="418">
        <v>601.2106</v>
      </c>
      <c r="E296" s="418">
        <v>59.767</v>
      </c>
      <c r="F296" s="418">
        <v>205</v>
      </c>
      <c r="G296" s="418"/>
      <c r="H296" s="418"/>
      <c r="I296" s="418"/>
    </row>
    <row r="297" ht="18" customHeight="1" spans="1:9">
      <c r="A297" s="416">
        <v>2100402</v>
      </c>
      <c r="B297" s="419" t="s">
        <v>368</v>
      </c>
      <c r="C297" s="418">
        <v>225.34228</v>
      </c>
      <c r="D297" s="418">
        <v>156.86128</v>
      </c>
      <c r="E297" s="418">
        <v>48.481</v>
      </c>
      <c r="F297" s="418">
        <v>20</v>
      </c>
      <c r="G297" s="418"/>
      <c r="H297" s="418"/>
      <c r="I297" s="418"/>
    </row>
    <row r="298" ht="18" customHeight="1" spans="1:9">
      <c r="A298" s="416">
        <v>2100403</v>
      </c>
      <c r="B298" s="419" t="s">
        <v>369</v>
      </c>
      <c r="C298" s="418">
        <v>1014.07601142857</v>
      </c>
      <c r="D298" s="418">
        <v>746.648011428571</v>
      </c>
      <c r="E298" s="418">
        <v>76.988</v>
      </c>
      <c r="F298" s="418">
        <v>190.44</v>
      </c>
      <c r="G298" s="418"/>
      <c r="H298" s="418"/>
      <c r="I298" s="418"/>
    </row>
    <row r="299" ht="18" customHeight="1" spans="1:9">
      <c r="A299" s="416">
        <v>2100408</v>
      </c>
      <c r="B299" s="419" t="s">
        <v>370</v>
      </c>
      <c r="C299" s="418">
        <v>4286.07</v>
      </c>
      <c r="D299" s="418">
        <v>0</v>
      </c>
      <c r="E299" s="418">
        <v>0</v>
      </c>
      <c r="F299" s="418">
        <v>4286.07</v>
      </c>
      <c r="G299" s="418"/>
      <c r="H299" s="418"/>
      <c r="I299" s="418"/>
    </row>
    <row r="300" ht="18" customHeight="1" spans="1:9">
      <c r="A300" s="416">
        <v>2100409</v>
      </c>
      <c r="B300" s="419" t="s">
        <v>371</v>
      </c>
      <c r="C300" s="418">
        <v>612.24</v>
      </c>
      <c r="D300" s="418">
        <v>0</v>
      </c>
      <c r="E300" s="418">
        <v>0</v>
      </c>
      <c r="F300" s="418">
        <v>612.24</v>
      </c>
      <c r="G300" s="418"/>
      <c r="H300" s="418"/>
      <c r="I300" s="418"/>
    </row>
    <row r="301" ht="18" customHeight="1" spans="1:9">
      <c r="A301" s="416">
        <v>2100410</v>
      </c>
      <c r="B301" s="419" t="s">
        <v>372</v>
      </c>
      <c r="C301" s="418">
        <v>500</v>
      </c>
      <c r="D301" s="418">
        <v>0</v>
      </c>
      <c r="E301" s="418">
        <v>0</v>
      </c>
      <c r="F301" s="418">
        <v>500</v>
      </c>
      <c r="G301" s="418"/>
      <c r="H301" s="418"/>
      <c r="I301" s="418"/>
    </row>
    <row r="302" ht="18" customHeight="1" spans="1:9">
      <c r="A302" s="416">
        <v>2100499</v>
      </c>
      <c r="B302" s="419" t="s">
        <v>373</v>
      </c>
      <c r="C302" s="418">
        <v>808.52</v>
      </c>
      <c r="D302" s="418">
        <v>0</v>
      </c>
      <c r="E302" s="418">
        <v>0</v>
      </c>
      <c r="F302" s="418">
        <v>808.52</v>
      </c>
      <c r="G302" s="418"/>
      <c r="H302" s="418"/>
      <c r="I302" s="418"/>
    </row>
    <row r="303" ht="18" customHeight="1" spans="1:9">
      <c r="A303" s="416">
        <v>21007</v>
      </c>
      <c r="B303" s="417" t="s">
        <v>374</v>
      </c>
      <c r="C303" s="418">
        <v>1750.5774</v>
      </c>
      <c r="D303" s="418">
        <v>11.9444</v>
      </c>
      <c r="E303" s="418">
        <v>2.613</v>
      </c>
      <c r="F303" s="418">
        <v>1736.02</v>
      </c>
      <c r="G303" s="418"/>
      <c r="H303" s="418"/>
      <c r="I303" s="418"/>
    </row>
    <row r="304" ht="18" customHeight="1" spans="1:9">
      <c r="A304" s="416">
        <v>2100716</v>
      </c>
      <c r="B304" s="419" t="s">
        <v>375</v>
      </c>
      <c r="C304" s="418">
        <v>49.5574</v>
      </c>
      <c r="D304" s="418">
        <v>11.9444</v>
      </c>
      <c r="E304" s="418">
        <v>2.613</v>
      </c>
      <c r="F304" s="418">
        <v>35</v>
      </c>
      <c r="G304" s="418"/>
      <c r="H304" s="418"/>
      <c r="I304" s="418"/>
    </row>
    <row r="305" ht="18" customHeight="1" spans="1:9">
      <c r="A305" s="416">
        <v>2100717</v>
      </c>
      <c r="B305" s="419" t="s">
        <v>376</v>
      </c>
      <c r="C305" s="418">
        <v>1701.02</v>
      </c>
      <c r="D305" s="418">
        <v>0</v>
      </c>
      <c r="E305" s="418">
        <v>0</v>
      </c>
      <c r="F305" s="418">
        <v>1701.02</v>
      </c>
      <c r="G305" s="418"/>
      <c r="H305" s="418"/>
      <c r="I305" s="418"/>
    </row>
    <row r="306" ht="18" customHeight="1" spans="1:9">
      <c r="A306" s="416">
        <v>21011</v>
      </c>
      <c r="B306" s="417" t="s">
        <v>377</v>
      </c>
      <c r="C306" s="418">
        <v>6000.684</v>
      </c>
      <c r="D306" s="418">
        <v>6000.684</v>
      </c>
      <c r="E306" s="418">
        <v>0</v>
      </c>
      <c r="F306" s="418">
        <v>0</v>
      </c>
      <c r="G306" s="418"/>
      <c r="H306" s="418"/>
      <c r="I306" s="418"/>
    </row>
    <row r="307" ht="18" customHeight="1" spans="1:9">
      <c r="A307" s="416">
        <v>2101101</v>
      </c>
      <c r="B307" s="419" t="s">
        <v>378</v>
      </c>
      <c r="C307" s="418">
        <v>2350.2145</v>
      </c>
      <c r="D307" s="418">
        <v>2350.2145</v>
      </c>
      <c r="E307" s="418">
        <v>0</v>
      </c>
      <c r="F307" s="418">
        <v>0</v>
      </c>
      <c r="G307" s="418"/>
      <c r="H307" s="418"/>
      <c r="I307" s="418"/>
    </row>
    <row r="308" ht="18" customHeight="1" spans="1:9">
      <c r="A308" s="416">
        <v>2101102</v>
      </c>
      <c r="B308" s="419" t="s">
        <v>379</v>
      </c>
      <c r="C308" s="418">
        <v>3650.4695</v>
      </c>
      <c r="D308" s="418">
        <v>3650.4695</v>
      </c>
      <c r="E308" s="418">
        <v>0</v>
      </c>
      <c r="F308" s="418">
        <v>0</v>
      </c>
      <c r="G308" s="418"/>
      <c r="H308" s="418"/>
      <c r="I308" s="418"/>
    </row>
    <row r="309" ht="18" customHeight="1" spans="1:9">
      <c r="A309" s="416">
        <v>21012</v>
      </c>
      <c r="B309" s="417" t="s">
        <v>380</v>
      </c>
      <c r="C309" s="418">
        <v>3121.2</v>
      </c>
      <c r="D309" s="418">
        <v>0</v>
      </c>
      <c r="E309" s="418">
        <v>0</v>
      </c>
      <c r="F309" s="418">
        <v>3121.2</v>
      </c>
      <c r="G309" s="418"/>
      <c r="H309" s="418"/>
      <c r="I309" s="418"/>
    </row>
    <row r="310" ht="18" customHeight="1" spans="1:9">
      <c r="A310" s="416">
        <v>2101202</v>
      </c>
      <c r="B310" s="419" t="s">
        <v>381</v>
      </c>
      <c r="C310" s="418">
        <v>3121.2</v>
      </c>
      <c r="D310" s="418">
        <v>0</v>
      </c>
      <c r="E310" s="418">
        <v>0</v>
      </c>
      <c r="F310" s="418">
        <v>3121.2</v>
      </c>
      <c r="G310" s="418"/>
      <c r="H310" s="418"/>
      <c r="I310" s="418"/>
    </row>
    <row r="311" ht="18" customHeight="1" spans="1:9">
      <c r="A311" s="416">
        <v>21013</v>
      </c>
      <c r="B311" s="417" t="s">
        <v>382</v>
      </c>
      <c r="C311" s="418">
        <v>3676.5148</v>
      </c>
      <c r="D311" s="418">
        <v>0</v>
      </c>
      <c r="E311" s="418">
        <v>0</v>
      </c>
      <c r="F311" s="418">
        <v>3676.5148</v>
      </c>
      <c r="G311" s="418"/>
      <c r="H311" s="418"/>
      <c r="I311" s="418"/>
    </row>
    <row r="312" ht="18" customHeight="1" spans="1:9">
      <c r="A312" s="416">
        <v>2101301</v>
      </c>
      <c r="B312" s="419" t="s">
        <v>383</v>
      </c>
      <c r="C312" s="418">
        <v>3369.74</v>
      </c>
      <c r="D312" s="418">
        <v>0</v>
      </c>
      <c r="E312" s="418">
        <v>0</v>
      </c>
      <c r="F312" s="418">
        <v>3369.74</v>
      </c>
      <c r="G312" s="418"/>
      <c r="H312" s="418"/>
      <c r="I312" s="418"/>
    </row>
    <row r="313" ht="18" customHeight="1" spans="1:9">
      <c r="A313" s="416">
        <v>2101399</v>
      </c>
      <c r="B313" s="419" t="s">
        <v>384</v>
      </c>
      <c r="C313" s="418">
        <v>306.7748</v>
      </c>
      <c r="D313" s="418">
        <v>0</v>
      </c>
      <c r="E313" s="418">
        <v>0</v>
      </c>
      <c r="F313" s="418">
        <v>306.7748</v>
      </c>
      <c r="G313" s="418"/>
      <c r="H313" s="418"/>
      <c r="I313" s="418"/>
    </row>
    <row r="314" ht="18" customHeight="1" spans="1:9">
      <c r="A314" s="416">
        <v>21014</v>
      </c>
      <c r="B314" s="417" t="s">
        <v>385</v>
      </c>
      <c r="C314" s="418">
        <v>237.47</v>
      </c>
      <c r="D314" s="418">
        <v>0</v>
      </c>
      <c r="E314" s="418">
        <v>0</v>
      </c>
      <c r="F314" s="418">
        <v>237.47</v>
      </c>
      <c r="G314" s="418"/>
      <c r="H314" s="418"/>
      <c r="I314" s="418"/>
    </row>
    <row r="315" ht="18" customHeight="1" spans="1:9">
      <c r="A315" s="416">
        <v>2101401</v>
      </c>
      <c r="B315" s="419" t="s">
        <v>386</v>
      </c>
      <c r="C315" s="418">
        <v>237.47</v>
      </c>
      <c r="D315" s="418">
        <v>0</v>
      </c>
      <c r="E315" s="418">
        <v>0</v>
      </c>
      <c r="F315" s="418">
        <v>237.47</v>
      </c>
      <c r="G315" s="418"/>
      <c r="H315" s="418"/>
      <c r="I315" s="418"/>
    </row>
    <row r="316" ht="18" customHeight="1" spans="1:9">
      <c r="A316" s="416">
        <v>21015</v>
      </c>
      <c r="B316" s="417" t="s">
        <v>387</v>
      </c>
      <c r="C316" s="418">
        <v>695.54764</v>
      </c>
      <c r="D316" s="418">
        <v>388.72864</v>
      </c>
      <c r="E316" s="418">
        <v>114.819</v>
      </c>
      <c r="F316" s="418">
        <v>192</v>
      </c>
      <c r="G316" s="418"/>
      <c r="H316" s="418"/>
      <c r="I316" s="418"/>
    </row>
    <row r="317" ht="18" customHeight="1" spans="1:9">
      <c r="A317" s="416">
        <v>2101501</v>
      </c>
      <c r="B317" s="419" t="s">
        <v>138</v>
      </c>
      <c r="C317" s="418">
        <v>503.54764</v>
      </c>
      <c r="D317" s="418">
        <v>388.72864</v>
      </c>
      <c r="E317" s="418">
        <v>114.819</v>
      </c>
      <c r="F317" s="418">
        <v>0</v>
      </c>
      <c r="G317" s="418"/>
      <c r="H317" s="418"/>
      <c r="I317" s="418"/>
    </row>
    <row r="318" ht="18" customHeight="1" spans="1:9">
      <c r="A318" s="416">
        <v>2101504</v>
      </c>
      <c r="B318" s="419" t="s">
        <v>166</v>
      </c>
      <c r="C318" s="418">
        <v>32</v>
      </c>
      <c r="D318" s="418">
        <v>0</v>
      </c>
      <c r="E318" s="418">
        <v>0</v>
      </c>
      <c r="F318" s="418">
        <v>32</v>
      </c>
      <c r="G318" s="418"/>
      <c r="H318" s="418"/>
      <c r="I318" s="418"/>
    </row>
    <row r="319" ht="18" customHeight="1" spans="1:9">
      <c r="A319" s="416">
        <v>2101506</v>
      </c>
      <c r="B319" s="419" t="s">
        <v>388</v>
      </c>
      <c r="C319" s="418">
        <v>40</v>
      </c>
      <c r="D319" s="418">
        <v>0</v>
      </c>
      <c r="E319" s="418">
        <v>0</v>
      </c>
      <c r="F319" s="418">
        <v>40</v>
      </c>
      <c r="G319" s="418"/>
      <c r="H319" s="418"/>
      <c r="I319" s="418"/>
    </row>
    <row r="320" ht="18" customHeight="1" spans="1:9">
      <c r="A320" s="416">
        <v>2101599</v>
      </c>
      <c r="B320" s="419" t="s">
        <v>389</v>
      </c>
      <c r="C320" s="418">
        <v>120</v>
      </c>
      <c r="D320" s="418">
        <v>0</v>
      </c>
      <c r="E320" s="418">
        <v>0</v>
      </c>
      <c r="F320" s="418">
        <v>120</v>
      </c>
      <c r="G320" s="418"/>
      <c r="H320" s="418"/>
      <c r="I320" s="418"/>
    </row>
    <row r="321" ht="18" customHeight="1" spans="1:9">
      <c r="A321" s="416">
        <v>21016</v>
      </c>
      <c r="B321" s="417" t="s">
        <v>390</v>
      </c>
      <c r="C321" s="418">
        <v>12</v>
      </c>
      <c r="D321" s="418">
        <v>0</v>
      </c>
      <c r="E321" s="418">
        <v>0</v>
      </c>
      <c r="F321" s="418">
        <v>12</v>
      </c>
      <c r="G321" s="418"/>
      <c r="H321" s="418"/>
      <c r="I321" s="418"/>
    </row>
    <row r="322" ht="18" customHeight="1" spans="1:9">
      <c r="A322" s="416">
        <v>2101601</v>
      </c>
      <c r="B322" s="419" t="s">
        <v>391</v>
      </c>
      <c r="C322" s="418">
        <v>12</v>
      </c>
      <c r="D322" s="418">
        <v>0</v>
      </c>
      <c r="E322" s="418">
        <v>0</v>
      </c>
      <c r="F322" s="418">
        <v>12</v>
      </c>
      <c r="G322" s="418"/>
      <c r="H322" s="418"/>
      <c r="I322" s="418"/>
    </row>
    <row r="323" ht="18" customHeight="1" spans="1:9">
      <c r="A323" s="416">
        <v>21017</v>
      </c>
      <c r="B323" s="417" t="s">
        <v>392</v>
      </c>
      <c r="C323" s="418">
        <v>6</v>
      </c>
      <c r="D323" s="418">
        <v>0</v>
      </c>
      <c r="E323" s="418">
        <v>0</v>
      </c>
      <c r="F323" s="418">
        <v>6</v>
      </c>
      <c r="G323" s="418"/>
      <c r="H323" s="418"/>
      <c r="I323" s="418"/>
    </row>
    <row r="324" ht="18" customHeight="1" spans="1:9">
      <c r="A324" s="416">
        <v>2101704</v>
      </c>
      <c r="B324" s="419" t="s">
        <v>393</v>
      </c>
      <c r="C324" s="418">
        <v>6</v>
      </c>
      <c r="D324" s="418">
        <v>0</v>
      </c>
      <c r="E324" s="418">
        <v>0</v>
      </c>
      <c r="F324" s="418">
        <v>6</v>
      </c>
      <c r="G324" s="418"/>
      <c r="H324" s="418"/>
      <c r="I324" s="418"/>
    </row>
    <row r="325" ht="18" customHeight="1" spans="1:9">
      <c r="A325" s="416">
        <v>21099</v>
      </c>
      <c r="B325" s="417" t="s">
        <v>394</v>
      </c>
      <c r="C325" s="418">
        <v>474.63</v>
      </c>
      <c r="D325" s="418">
        <v>0</v>
      </c>
      <c r="E325" s="418">
        <v>0</v>
      </c>
      <c r="F325" s="418">
        <v>474.63</v>
      </c>
      <c r="G325" s="418"/>
      <c r="H325" s="418"/>
      <c r="I325" s="418"/>
    </row>
    <row r="326" ht="18" customHeight="1" spans="1:9">
      <c r="A326" s="416">
        <v>2109999</v>
      </c>
      <c r="B326" s="419" t="s">
        <v>395</v>
      </c>
      <c r="C326" s="418">
        <v>474.63</v>
      </c>
      <c r="D326" s="418">
        <v>0</v>
      </c>
      <c r="E326" s="418">
        <v>0</v>
      </c>
      <c r="F326" s="418">
        <v>474.63</v>
      </c>
      <c r="G326" s="418"/>
      <c r="H326" s="418"/>
      <c r="I326" s="418"/>
    </row>
    <row r="327" ht="18" customHeight="1" spans="1:9">
      <c r="A327" s="416">
        <v>211</v>
      </c>
      <c r="B327" s="417" t="s">
        <v>396</v>
      </c>
      <c r="C327" s="418">
        <v>12453.6121828571</v>
      </c>
      <c r="D327" s="418">
        <v>2829.57718285714</v>
      </c>
      <c r="E327" s="418">
        <v>501.125</v>
      </c>
      <c r="F327" s="418">
        <v>9122.91</v>
      </c>
      <c r="G327" s="418"/>
      <c r="H327" s="418"/>
      <c r="I327" s="418"/>
    </row>
    <row r="328" ht="18" customHeight="1" spans="1:9">
      <c r="A328" s="416">
        <v>21101</v>
      </c>
      <c r="B328" s="417" t="s">
        <v>397</v>
      </c>
      <c r="C328" s="418">
        <v>47.97696</v>
      </c>
      <c r="D328" s="418">
        <v>41.33796</v>
      </c>
      <c r="E328" s="418">
        <v>6.639</v>
      </c>
      <c r="F328" s="418">
        <v>0</v>
      </c>
      <c r="G328" s="418"/>
      <c r="H328" s="418"/>
      <c r="I328" s="418"/>
    </row>
    <row r="329" ht="18" customHeight="1" spans="1:9">
      <c r="A329" s="416">
        <v>2110101</v>
      </c>
      <c r="B329" s="419" t="s">
        <v>138</v>
      </c>
      <c r="C329" s="418">
        <v>47.97696</v>
      </c>
      <c r="D329" s="418">
        <v>41.33796</v>
      </c>
      <c r="E329" s="418">
        <v>6.639</v>
      </c>
      <c r="F329" s="418">
        <v>0</v>
      </c>
      <c r="G329" s="418"/>
      <c r="H329" s="418"/>
      <c r="I329" s="418"/>
    </row>
    <row r="330" ht="18" customHeight="1" spans="1:9">
      <c r="A330" s="416">
        <v>21102</v>
      </c>
      <c r="B330" s="417" t="s">
        <v>398</v>
      </c>
      <c r="C330" s="418">
        <v>80</v>
      </c>
      <c r="D330" s="418">
        <v>0</v>
      </c>
      <c r="E330" s="418">
        <v>0</v>
      </c>
      <c r="F330" s="418">
        <v>80</v>
      </c>
      <c r="G330" s="418"/>
      <c r="H330" s="418"/>
      <c r="I330" s="418"/>
    </row>
    <row r="331" ht="18" customHeight="1" spans="1:9">
      <c r="A331" s="416">
        <v>2110203</v>
      </c>
      <c r="B331" s="419" t="s">
        <v>399</v>
      </c>
      <c r="C331" s="418">
        <v>80</v>
      </c>
      <c r="D331" s="418">
        <v>0</v>
      </c>
      <c r="E331" s="418">
        <v>0</v>
      </c>
      <c r="F331" s="418">
        <v>80</v>
      </c>
      <c r="G331" s="418"/>
      <c r="H331" s="418"/>
      <c r="I331" s="418"/>
    </row>
    <row r="332" ht="18" customHeight="1" spans="1:9">
      <c r="A332" s="416">
        <v>21103</v>
      </c>
      <c r="B332" s="417" t="s">
        <v>400</v>
      </c>
      <c r="C332" s="418">
        <v>6223</v>
      </c>
      <c r="D332" s="418">
        <v>0</v>
      </c>
      <c r="E332" s="418">
        <v>0</v>
      </c>
      <c r="F332" s="418">
        <v>6223</v>
      </c>
      <c r="G332" s="418"/>
      <c r="H332" s="418"/>
      <c r="I332" s="418"/>
    </row>
    <row r="333" ht="18" customHeight="1" spans="1:9">
      <c r="A333" s="416">
        <v>2110302</v>
      </c>
      <c r="B333" s="419" t="s">
        <v>401</v>
      </c>
      <c r="C333" s="418">
        <v>3023</v>
      </c>
      <c r="D333" s="418">
        <v>0</v>
      </c>
      <c r="E333" s="418">
        <v>0</v>
      </c>
      <c r="F333" s="418">
        <v>3023</v>
      </c>
      <c r="G333" s="418"/>
      <c r="H333" s="418"/>
      <c r="I333" s="418"/>
    </row>
    <row r="334" ht="18" customHeight="1" spans="1:9">
      <c r="A334" s="416">
        <v>2110304</v>
      </c>
      <c r="B334" s="419" t="s">
        <v>402</v>
      </c>
      <c r="C334" s="418">
        <v>2200</v>
      </c>
      <c r="D334" s="418">
        <v>0</v>
      </c>
      <c r="E334" s="418">
        <v>0</v>
      </c>
      <c r="F334" s="418">
        <v>2200</v>
      </c>
      <c r="G334" s="418"/>
      <c r="H334" s="418"/>
      <c r="I334" s="418"/>
    </row>
    <row r="335" ht="18" customHeight="1" spans="1:9">
      <c r="A335" s="416">
        <v>2110307</v>
      </c>
      <c r="B335" s="421" t="s">
        <v>403</v>
      </c>
      <c r="C335" s="418">
        <v>1000</v>
      </c>
      <c r="D335" s="418">
        <v>0</v>
      </c>
      <c r="E335" s="418">
        <v>0</v>
      </c>
      <c r="F335" s="418">
        <v>1000</v>
      </c>
      <c r="G335" s="418"/>
      <c r="H335" s="418"/>
      <c r="I335" s="418"/>
    </row>
    <row r="336" ht="18" customHeight="1" spans="1:9">
      <c r="A336" s="416">
        <v>21104</v>
      </c>
      <c r="B336" s="417" t="s">
        <v>404</v>
      </c>
      <c r="C336" s="418">
        <v>5340.38522285714</v>
      </c>
      <c r="D336" s="418">
        <v>2788.23922285714</v>
      </c>
      <c r="E336" s="418">
        <v>494.486</v>
      </c>
      <c r="F336" s="418">
        <v>2057.66</v>
      </c>
      <c r="G336" s="418"/>
      <c r="H336" s="418"/>
      <c r="I336" s="418"/>
    </row>
    <row r="337" ht="18" customHeight="1" spans="1:9">
      <c r="A337" s="416">
        <v>2110401</v>
      </c>
      <c r="B337" s="419" t="s">
        <v>405</v>
      </c>
      <c r="C337" s="418">
        <v>24</v>
      </c>
      <c r="D337" s="418">
        <v>0</v>
      </c>
      <c r="E337" s="418">
        <v>0</v>
      </c>
      <c r="F337" s="418">
        <v>24</v>
      </c>
      <c r="G337" s="418"/>
      <c r="H337" s="418"/>
      <c r="I337" s="418"/>
    </row>
    <row r="338" ht="18" customHeight="1" spans="1:9">
      <c r="A338" s="416">
        <v>2110402</v>
      </c>
      <c r="B338" s="419" t="s">
        <v>406</v>
      </c>
      <c r="C338" s="418">
        <v>1082.5</v>
      </c>
      <c r="D338" s="418">
        <v>0</v>
      </c>
      <c r="E338" s="418">
        <v>0</v>
      </c>
      <c r="F338" s="418">
        <v>1082.5</v>
      </c>
      <c r="G338" s="418"/>
      <c r="H338" s="418"/>
      <c r="I338" s="418"/>
    </row>
    <row r="339" ht="18" customHeight="1" spans="1:9">
      <c r="A339" s="416">
        <v>2110406</v>
      </c>
      <c r="B339" s="419" t="s">
        <v>407</v>
      </c>
      <c r="C339" s="418">
        <v>4223.88522285714</v>
      </c>
      <c r="D339" s="418">
        <v>2788.23922285714</v>
      </c>
      <c r="E339" s="418">
        <v>494.486</v>
      </c>
      <c r="F339" s="418">
        <v>941.16</v>
      </c>
      <c r="G339" s="418"/>
      <c r="H339" s="418"/>
      <c r="I339" s="418"/>
    </row>
    <row r="340" ht="18" customHeight="1" spans="1:9">
      <c r="A340" s="416">
        <v>2110499</v>
      </c>
      <c r="B340" s="419" t="s">
        <v>408</v>
      </c>
      <c r="C340" s="418">
        <v>10</v>
      </c>
      <c r="D340" s="418">
        <v>0</v>
      </c>
      <c r="E340" s="418">
        <v>0</v>
      </c>
      <c r="F340" s="418">
        <v>10</v>
      </c>
      <c r="G340" s="418"/>
      <c r="H340" s="418"/>
      <c r="I340" s="418"/>
    </row>
    <row r="341" ht="18" customHeight="1" spans="1:9">
      <c r="A341" s="416">
        <v>21105</v>
      </c>
      <c r="B341" s="417" t="s">
        <v>409</v>
      </c>
      <c r="C341" s="418">
        <v>737.25</v>
      </c>
      <c r="D341" s="418">
        <v>0</v>
      </c>
      <c r="E341" s="418">
        <v>0</v>
      </c>
      <c r="F341" s="418">
        <v>737.25</v>
      </c>
      <c r="G341" s="418"/>
      <c r="H341" s="418"/>
      <c r="I341" s="418"/>
    </row>
    <row r="342" ht="18" customHeight="1" spans="1:9">
      <c r="A342" s="416">
        <v>2110501</v>
      </c>
      <c r="B342" s="419" t="s">
        <v>410</v>
      </c>
      <c r="C342" s="418">
        <v>319.25</v>
      </c>
      <c r="D342" s="418">
        <v>0</v>
      </c>
      <c r="E342" s="418">
        <v>0</v>
      </c>
      <c r="F342" s="418">
        <v>319.25</v>
      </c>
      <c r="G342" s="418"/>
      <c r="H342" s="418"/>
      <c r="I342" s="418"/>
    </row>
    <row r="343" ht="18" customHeight="1" spans="1:9">
      <c r="A343" s="416">
        <v>2110507</v>
      </c>
      <c r="B343" s="419" t="s">
        <v>411</v>
      </c>
      <c r="C343" s="418">
        <v>418</v>
      </c>
      <c r="D343" s="418">
        <v>0</v>
      </c>
      <c r="E343" s="418">
        <v>0</v>
      </c>
      <c r="F343" s="418">
        <v>418</v>
      </c>
      <c r="G343" s="418"/>
      <c r="H343" s="418"/>
      <c r="I343" s="418"/>
    </row>
    <row r="344" ht="18" customHeight="1" spans="1:9">
      <c r="A344" s="416">
        <v>21199</v>
      </c>
      <c r="B344" s="417" t="s">
        <v>412</v>
      </c>
      <c r="C344" s="418">
        <v>25</v>
      </c>
      <c r="D344" s="418">
        <v>0</v>
      </c>
      <c r="E344" s="418">
        <v>0</v>
      </c>
      <c r="F344" s="418">
        <v>25</v>
      </c>
      <c r="G344" s="418"/>
      <c r="H344" s="418"/>
      <c r="I344" s="418"/>
    </row>
    <row r="345" ht="18" customHeight="1" spans="1:9">
      <c r="A345" s="416">
        <v>2119999</v>
      </c>
      <c r="B345" s="419" t="s">
        <v>413</v>
      </c>
      <c r="C345" s="418">
        <v>25</v>
      </c>
      <c r="D345" s="418">
        <v>0</v>
      </c>
      <c r="E345" s="418">
        <v>0</v>
      </c>
      <c r="F345" s="418">
        <v>25</v>
      </c>
      <c r="G345" s="418"/>
      <c r="H345" s="418"/>
      <c r="I345" s="418"/>
    </row>
    <row r="346" ht="18" customHeight="1" spans="1:9">
      <c r="A346" s="416">
        <v>212</v>
      </c>
      <c r="B346" s="417" t="s">
        <v>414</v>
      </c>
      <c r="C346" s="418">
        <v>7893.76510571428</v>
      </c>
      <c r="D346" s="418">
        <v>2251.72910571429</v>
      </c>
      <c r="E346" s="418">
        <v>429.856</v>
      </c>
      <c r="F346" s="418">
        <v>5212.18</v>
      </c>
      <c r="G346" s="418"/>
      <c r="H346" s="418"/>
      <c r="I346" s="418"/>
    </row>
    <row r="347" ht="18" customHeight="1" spans="1:9">
      <c r="A347" s="416">
        <v>21201</v>
      </c>
      <c r="B347" s="417" t="s">
        <v>415</v>
      </c>
      <c r="C347" s="418">
        <v>4198.36850571429</v>
      </c>
      <c r="D347" s="418">
        <v>1648.87050571429</v>
      </c>
      <c r="E347" s="418">
        <v>358.498</v>
      </c>
      <c r="F347" s="418">
        <v>2191</v>
      </c>
      <c r="G347" s="418"/>
      <c r="H347" s="418"/>
      <c r="I347" s="418"/>
    </row>
    <row r="348" ht="18" customHeight="1" spans="1:9">
      <c r="A348" s="416">
        <v>2120101</v>
      </c>
      <c r="B348" s="419" t="s">
        <v>138</v>
      </c>
      <c r="C348" s="418">
        <v>1284.56945714286</v>
      </c>
      <c r="D348" s="418">
        <v>995.968457142857</v>
      </c>
      <c r="E348" s="418">
        <v>288.601</v>
      </c>
      <c r="F348" s="418">
        <v>0</v>
      </c>
      <c r="G348" s="418"/>
      <c r="H348" s="418"/>
      <c r="I348" s="418"/>
    </row>
    <row r="349" ht="18" customHeight="1" spans="1:9">
      <c r="A349" s="416">
        <v>2120104</v>
      </c>
      <c r="B349" s="419" t="s">
        <v>416</v>
      </c>
      <c r="C349" s="418">
        <v>150</v>
      </c>
      <c r="D349" s="418">
        <v>0</v>
      </c>
      <c r="E349" s="418">
        <v>0</v>
      </c>
      <c r="F349" s="418">
        <v>150</v>
      </c>
      <c r="G349" s="418"/>
      <c r="H349" s="418"/>
      <c r="I349" s="418"/>
    </row>
    <row r="350" ht="18" customHeight="1" spans="1:9">
      <c r="A350" s="416">
        <v>2120106</v>
      </c>
      <c r="B350" s="419" t="s">
        <v>417</v>
      </c>
      <c r="C350" s="418">
        <v>225.58816</v>
      </c>
      <c r="D350" s="418">
        <v>187.35416</v>
      </c>
      <c r="E350" s="418">
        <v>18.234</v>
      </c>
      <c r="F350" s="418">
        <v>20</v>
      </c>
      <c r="G350" s="418"/>
      <c r="H350" s="418"/>
      <c r="I350" s="418"/>
    </row>
    <row r="351" ht="18" customHeight="1" spans="1:9">
      <c r="A351" s="416">
        <v>2120109</v>
      </c>
      <c r="B351" s="419" t="s">
        <v>418</v>
      </c>
      <c r="C351" s="418">
        <v>16</v>
      </c>
      <c r="D351" s="418">
        <v>0</v>
      </c>
      <c r="E351" s="418">
        <v>0</v>
      </c>
      <c r="F351" s="418">
        <v>16</v>
      </c>
      <c r="G351" s="418"/>
      <c r="H351" s="418"/>
      <c r="I351" s="418"/>
    </row>
    <row r="352" ht="18" customHeight="1" spans="1:9">
      <c r="A352" s="416">
        <v>2120199</v>
      </c>
      <c r="B352" s="419" t="s">
        <v>419</v>
      </c>
      <c r="C352" s="418">
        <v>2522.21088857143</v>
      </c>
      <c r="D352" s="418">
        <v>465.547888571429</v>
      </c>
      <c r="E352" s="418">
        <v>51.663</v>
      </c>
      <c r="F352" s="418">
        <v>2005</v>
      </c>
      <c r="G352" s="418"/>
      <c r="H352" s="418"/>
      <c r="I352" s="418"/>
    </row>
    <row r="353" ht="18" customHeight="1" spans="1:9">
      <c r="A353" s="416">
        <v>21203</v>
      </c>
      <c r="B353" s="417" t="s">
        <v>420</v>
      </c>
      <c r="C353" s="418">
        <v>984.316942857143</v>
      </c>
      <c r="D353" s="418">
        <v>82.6999428571429</v>
      </c>
      <c r="E353" s="418">
        <v>13.617</v>
      </c>
      <c r="F353" s="418">
        <v>888</v>
      </c>
      <c r="G353" s="418"/>
      <c r="H353" s="418"/>
      <c r="I353" s="418"/>
    </row>
    <row r="354" ht="18" customHeight="1" spans="1:9">
      <c r="A354" s="416">
        <v>2120303</v>
      </c>
      <c r="B354" s="419" t="s">
        <v>421</v>
      </c>
      <c r="C354" s="418">
        <v>16</v>
      </c>
      <c r="D354" s="418">
        <v>0</v>
      </c>
      <c r="E354" s="418">
        <v>0</v>
      </c>
      <c r="F354" s="418">
        <v>16</v>
      </c>
      <c r="G354" s="418"/>
      <c r="H354" s="418"/>
      <c r="I354" s="418"/>
    </row>
    <row r="355" ht="18" customHeight="1" spans="1:9">
      <c r="A355" s="416">
        <v>2120399</v>
      </c>
      <c r="B355" s="419" t="s">
        <v>422</v>
      </c>
      <c r="C355" s="418">
        <v>968.316942857143</v>
      </c>
      <c r="D355" s="418">
        <v>82.6999428571429</v>
      </c>
      <c r="E355" s="418">
        <v>13.617</v>
      </c>
      <c r="F355" s="418">
        <v>872</v>
      </c>
      <c r="G355" s="418"/>
      <c r="H355" s="418"/>
      <c r="I355" s="418"/>
    </row>
    <row r="356" ht="18" customHeight="1" spans="1:9">
      <c r="A356" s="416">
        <v>21205</v>
      </c>
      <c r="B356" s="417" t="s">
        <v>423</v>
      </c>
      <c r="C356" s="418">
        <v>2711.07965714286</v>
      </c>
      <c r="D356" s="418">
        <v>520.158657142857</v>
      </c>
      <c r="E356" s="418">
        <v>57.741</v>
      </c>
      <c r="F356" s="418">
        <v>2133.18</v>
      </c>
      <c r="G356" s="418"/>
      <c r="H356" s="418"/>
      <c r="I356" s="418"/>
    </row>
    <row r="357" ht="18" customHeight="1" spans="1:9">
      <c r="A357" s="416">
        <v>2120501</v>
      </c>
      <c r="B357" s="419" t="s">
        <v>424</v>
      </c>
      <c r="C357" s="418">
        <v>2711.07965714286</v>
      </c>
      <c r="D357" s="418">
        <v>520.158657142857</v>
      </c>
      <c r="E357" s="418">
        <v>57.741</v>
      </c>
      <c r="F357" s="418">
        <v>2133.18</v>
      </c>
      <c r="G357" s="418"/>
      <c r="H357" s="418"/>
      <c r="I357" s="418"/>
    </row>
    <row r="358" ht="18" customHeight="1" spans="1:9">
      <c r="A358" s="416">
        <v>213</v>
      </c>
      <c r="B358" s="417" t="s">
        <v>425</v>
      </c>
      <c r="C358" s="418">
        <v>67754.3879171429</v>
      </c>
      <c r="D358" s="418">
        <v>4386.60191714286</v>
      </c>
      <c r="E358" s="418">
        <v>602.19</v>
      </c>
      <c r="F358" s="418">
        <v>62765.596</v>
      </c>
      <c r="G358" s="418"/>
      <c r="H358" s="418"/>
      <c r="I358" s="418"/>
    </row>
    <row r="359" ht="18" customHeight="1" spans="1:9">
      <c r="A359" s="416">
        <v>21301</v>
      </c>
      <c r="B359" s="417" t="s">
        <v>426</v>
      </c>
      <c r="C359" s="418">
        <v>30429.4320571429</v>
      </c>
      <c r="D359" s="418">
        <v>2969.63805714286</v>
      </c>
      <c r="E359" s="418">
        <v>435.598</v>
      </c>
      <c r="F359" s="418">
        <v>27024.196</v>
      </c>
      <c r="G359" s="418"/>
      <c r="H359" s="418"/>
      <c r="I359" s="418"/>
    </row>
    <row r="360" ht="18" customHeight="1" spans="1:9">
      <c r="A360" s="416">
        <v>2130101</v>
      </c>
      <c r="B360" s="419" t="s">
        <v>138</v>
      </c>
      <c r="C360" s="418">
        <v>2396.28069714286</v>
      </c>
      <c r="D360" s="418">
        <v>2066.12869714286</v>
      </c>
      <c r="E360" s="418">
        <v>330.152</v>
      </c>
      <c r="F360" s="418">
        <v>0</v>
      </c>
      <c r="G360" s="418"/>
      <c r="H360" s="418"/>
      <c r="I360" s="418"/>
    </row>
    <row r="361" ht="18" customHeight="1" spans="1:9">
      <c r="A361" s="416">
        <v>2130102</v>
      </c>
      <c r="B361" s="419" t="s">
        <v>139</v>
      </c>
      <c r="C361" s="418">
        <v>63.2</v>
      </c>
      <c r="D361" s="418">
        <v>0</v>
      </c>
      <c r="E361" s="418">
        <v>0</v>
      </c>
      <c r="F361" s="418">
        <v>63.2</v>
      </c>
      <c r="G361" s="418"/>
      <c r="H361" s="418"/>
      <c r="I361" s="418"/>
    </row>
    <row r="362" ht="18" customHeight="1" spans="1:9">
      <c r="A362" s="416">
        <v>2130104</v>
      </c>
      <c r="B362" s="419" t="s">
        <v>199</v>
      </c>
      <c r="C362" s="418">
        <v>1008.95536</v>
      </c>
      <c r="D362" s="418">
        <v>903.50936</v>
      </c>
      <c r="E362" s="418">
        <v>105.446</v>
      </c>
      <c r="F362" s="418">
        <v>0</v>
      </c>
      <c r="G362" s="418"/>
      <c r="H362" s="418"/>
      <c r="I362" s="418"/>
    </row>
    <row r="363" ht="18" customHeight="1" spans="1:9">
      <c r="A363" s="416">
        <v>2130106</v>
      </c>
      <c r="B363" s="419" t="s">
        <v>427</v>
      </c>
      <c r="C363" s="418">
        <v>304</v>
      </c>
      <c r="D363" s="418">
        <v>0</v>
      </c>
      <c r="E363" s="418">
        <v>0</v>
      </c>
      <c r="F363" s="418">
        <v>304</v>
      </c>
      <c r="G363" s="418"/>
      <c r="H363" s="418"/>
      <c r="I363" s="418"/>
    </row>
    <row r="364" ht="18" customHeight="1" spans="1:9">
      <c r="A364" s="416">
        <v>2130108</v>
      </c>
      <c r="B364" s="419" t="s">
        <v>428</v>
      </c>
      <c r="C364" s="418">
        <v>811</v>
      </c>
      <c r="D364" s="418">
        <v>0</v>
      </c>
      <c r="E364" s="418">
        <v>0</v>
      </c>
      <c r="F364" s="418">
        <v>811</v>
      </c>
      <c r="G364" s="418"/>
      <c r="H364" s="418"/>
      <c r="I364" s="418"/>
    </row>
    <row r="365" ht="18" customHeight="1" spans="1:9">
      <c r="A365" s="416">
        <v>2130109</v>
      </c>
      <c r="B365" s="419" t="s">
        <v>429</v>
      </c>
      <c r="C365" s="418">
        <v>37</v>
      </c>
      <c r="D365" s="418">
        <v>0</v>
      </c>
      <c r="E365" s="418">
        <v>0</v>
      </c>
      <c r="F365" s="418">
        <v>37</v>
      </c>
      <c r="G365" s="418"/>
      <c r="H365" s="418"/>
      <c r="I365" s="418"/>
    </row>
    <row r="366" ht="18" customHeight="1" spans="1:9">
      <c r="A366" s="416">
        <v>2130110</v>
      </c>
      <c r="B366" s="419" t="s">
        <v>430</v>
      </c>
      <c r="C366" s="418">
        <v>80</v>
      </c>
      <c r="D366" s="418">
        <v>0</v>
      </c>
      <c r="E366" s="418">
        <v>0</v>
      </c>
      <c r="F366" s="418">
        <v>80</v>
      </c>
      <c r="G366" s="418"/>
      <c r="H366" s="418"/>
      <c r="I366" s="418"/>
    </row>
    <row r="367" ht="18" customHeight="1" spans="1:9">
      <c r="A367" s="416">
        <v>2130121</v>
      </c>
      <c r="B367" s="419" t="s">
        <v>431</v>
      </c>
      <c r="C367" s="418">
        <v>643.5</v>
      </c>
      <c r="D367" s="418">
        <v>0</v>
      </c>
      <c r="E367" s="418">
        <v>0</v>
      </c>
      <c r="F367" s="418">
        <v>643.5</v>
      </c>
      <c r="G367" s="418"/>
      <c r="H367" s="418"/>
      <c r="I367" s="418"/>
    </row>
    <row r="368" ht="18" customHeight="1" spans="1:9">
      <c r="A368" s="416">
        <v>2130122</v>
      </c>
      <c r="B368" s="419" t="s">
        <v>432</v>
      </c>
      <c r="C368" s="418">
        <v>11992.096</v>
      </c>
      <c r="D368" s="418">
        <v>0</v>
      </c>
      <c r="E368" s="418">
        <v>0</v>
      </c>
      <c r="F368" s="418">
        <v>11992.096</v>
      </c>
      <c r="G368" s="418"/>
      <c r="H368" s="418"/>
      <c r="I368" s="418"/>
    </row>
    <row r="369" ht="18" customHeight="1" spans="1:9">
      <c r="A369" s="416">
        <v>2130124</v>
      </c>
      <c r="B369" s="419" t="s">
        <v>433</v>
      </c>
      <c r="C369" s="418">
        <v>394</v>
      </c>
      <c r="D369" s="418">
        <v>0</v>
      </c>
      <c r="E369" s="418">
        <v>0</v>
      </c>
      <c r="F369" s="418">
        <v>394</v>
      </c>
      <c r="G369" s="418"/>
      <c r="H369" s="418"/>
      <c r="I369" s="418"/>
    </row>
    <row r="370" ht="18" customHeight="1" spans="1:9">
      <c r="A370" s="416">
        <v>2130126</v>
      </c>
      <c r="B370" s="419" t="s">
        <v>434</v>
      </c>
      <c r="C370" s="418">
        <v>483.5</v>
      </c>
      <c r="D370" s="418">
        <v>0</v>
      </c>
      <c r="E370" s="418">
        <v>0</v>
      </c>
      <c r="F370" s="418">
        <v>483.5</v>
      </c>
      <c r="G370" s="418"/>
      <c r="H370" s="418"/>
      <c r="I370" s="418"/>
    </row>
    <row r="371" ht="18" customHeight="1" spans="1:9">
      <c r="A371" s="416">
        <v>2130135</v>
      </c>
      <c r="B371" s="419" t="s">
        <v>435</v>
      </c>
      <c r="C371" s="418">
        <v>434</v>
      </c>
      <c r="D371" s="418">
        <v>0</v>
      </c>
      <c r="E371" s="418">
        <v>0</v>
      </c>
      <c r="F371" s="418">
        <v>434</v>
      </c>
      <c r="G371" s="418"/>
      <c r="H371" s="418"/>
      <c r="I371" s="418"/>
    </row>
    <row r="372" ht="18" customHeight="1" spans="1:9">
      <c r="A372" s="416">
        <v>2130148</v>
      </c>
      <c r="B372" s="419" t="s">
        <v>436</v>
      </c>
      <c r="C372" s="418">
        <v>280</v>
      </c>
      <c r="D372" s="418">
        <v>0</v>
      </c>
      <c r="E372" s="418">
        <v>0</v>
      </c>
      <c r="F372" s="418">
        <v>280</v>
      </c>
      <c r="G372" s="418"/>
      <c r="H372" s="418"/>
      <c r="I372" s="418"/>
    </row>
    <row r="373" ht="18" customHeight="1" spans="1:9">
      <c r="A373" s="416">
        <v>2130153</v>
      </c>
      <c r="B373" s="419" t="s">
        <v>437</v>
      </c>
      <c r="C373" s="418">
        <v>8834.5</v>
      </c>
      <c r="D373" s="418">
        <v>0</v>
      </c>
      <c r="E373" s="418">
        <v>0</v>
      </c>
      <c r="F373" s="418">
        <v>8834.5</v>
      </c>
      <c r="G373" s="418"/>
      <c r="H373" s="418"/>
      <c r="I373" s="418"/>
    </row>
    <row r="374" ht="18" customHeight="1" spans="1:9">
      <c r="A374" s="416">
        <v>2130199</v>
      </c>
      <c r="B374" s="419" t="s">
        <v>438</v>
      </c>
      <c r="C374" s="418">
        <v>2667.4</v>
      </c>
      <c r="D374" s="418">
        <v>0</v>
      </c>
      <c r="E374" s="418">
        <v>0</v>
      </c>
      <c r="F374" s="418">
        <v>2667.4</v>
      </c>
      <c r="G374" s="418"/>
      <c r="H374" s="418"/>
      <c r="I374" s="418"/>
    </row>
    <row r="375" ht="18" customHeight="1" spans="1:9">
      <c r="A375" s="416">
        <v>21302</v>
      </c>
      <c r="B375" s="417" t="s">
        <v>439</v>
      </c>
      <c r="C375" s="418">
        <v>4878.03746</v>
      </c>
      <c r="D375" s="418">
        <v>771.25046</v>
      </c>
      <c r="E375" s="418">
        <v>82.157</v>
      </c>
      <c r="F375" s="418">
        <v>4024.63</v>
      </c>
      <c r="G375" s="418"/>
      <c r="H375" s="418"/>
      <c r="I375" s="418"/>
    </row>
    <row r="376" ht="18" customHeight="1" spans="1:9">
      <c r="A376" s="416">
        <v>2130201</v>
      </c>
      <c r="B376" s="419" t="s">
        <v>138</v>
      </c>
      <c r="C376" s="418">
        <v>853.40746</v>
      </c>
      <c r="D376" s="418">
        <v>771.25046</v>
      </c>
      <c r="E376" s="418">
        <v>82.157</v>
      </c>
      <c r="F376" s="418">
        <v>0</v>
      </c>
      <c r="G376" s="418"/>
      <c r="H376" s="418"/>
      <c r="I376" s="418"/>
    </row>
    <row r="377" ht="18" customHeight="1" spans="1:9">
      <c r="A377" s="416">
        <v>2130205</v>
      </c>
      <c r="B377" s="419" t="s">
        <v>440</v>
      </c>
      <c r="C377" s="418">
        <v>1693.86</v>
      </c>
      <c r="D377" s="418">
        <v>0</v>
      </c>
      <c r="E377" s="418">
        <v>0</v>
      </c>
      <c r="F377" s="418">
        <v>1693.86</v>
      </c>
      <c r="G377" s="418"/>
      <c r="H377" s="418"/>
      <c r="I377" s="418"/>
    </row>
    <row r="378" ht="18" customHeight="1" spans="1:9">
      <c r="A378" s="416">
        <v>2130207</v>
      </c>
      <c r="B378" s="419" t="s">
        <v>441</v>
      </c>
      <c r="C378" s="418">
        <v>316</v>
      </c>
      <c r="D378" s="418">
        <v>0</v>
      </c>
      <c r="E378" s="418">
        <v>0</v>
      </c>
      <c r="F378" s="418">
        <v>316</v>
      </c>
      <c r="G378" s="418"/>
      <c r="H378" s="418"/>
      <c r="I378" s="418"/>
    </row>
    <row r="379" ht="18" customHeight="1" spans="1:9">
      <c r="A379" s="416">
        <v>2130209</v>
      </c>
      <c r="B379" s="419" t="s">
        <v>442</v>
      </c>
      <c r="C379" s="418">
        <v>1364.77</v>
      </c>
      <c r="D379" s="418">
        <v>0</v>
      </c>
      <c r="E379" s="418">
        <v>0</v>
      </c>
      <c r="F379" s="418">
        <v>1364.77</v>
      </c>
      <c r="G379" s="418"/>
      <c r="H379" s="418"/>
      <c r="I379" s="418"/>
    </row>
    <row r="380" ht="18" customHeight="1" spans="1:9">
      <c r="A380" s="416">
        <v>2130226</v>
      </c>
      <c r="B380" s="419" t="s">
        <v>443</v>
      </c>
      <c r="C380" s="418">
        <v>30</v>
      </c>
      <c r="D380" s="418">
        <v>0</v>
      </c>
      <c r="E380" s="418">
        <v>0</v>
      </c>
      <c r="F380" s="418">
        <v>30</v>
      </c>
      <c r="G380" s="418"/>
      <c r="H380" s="418"/>
      <c r="I380" s="418"/>
    </row>
    <row r="381" ht="18" customHeight="1" spans="1:9">
      <c r="A381" s="416">
        <v>2130234</v>
      </c>
      <c r="B381" s="419" t="s">
        <v>444</v>
      </c>
      <c r="C381" s="418">
        <v>195</v>
      </c>
      <c r="D381" s="418">
        <v>0</v>
      </c>
      <c r="E381" s="418">
        <v>0</v>
      </c>
      <c r="F381" s="418">
        <v>195</v>
      </c>
      <c r="G381" s="418"/>
      <c r="H381" s="418"/>
      <c r="I381" s="418"/>
    </row>
    <row r="382" ht="18" customHeight="1" spans="1:9">
      <c r="A382" s="416">
        <v>2130299</v>
      </c>
      <c r="B382" s="419" t="s">
        <v>445</v>
      </c>
      <c r="C382" s="418">
        <v>425</v>
      </c>
      <c r="D382" s="418">
        <v>0</v>
      </c>
      <c r="E382" s="418">
        <v>0</v>
      </c>
      <c r="F382" s="418">
        <v>425</v>
      </c>
      <c r="G382" s="418"/>
      <c r="H382" s="418"/>
      <c r="I382" s="418"/>
    </row>
    <row r="383" ht="18" customHeight="1" spans="1:9">
      <c r="A383" s="416">
        <v>21303</v>
      </c>
      <c r="B383" s="417" t="s">
        <v>446</v>
      </c>
      <c r="C383" s="418">
        <v>5386.2784</v>
      </c>
      <c r="D383" s="418">
        <v>645.7134</v>
      </c>
      <c r="E383" s="418">
        <v>84.435</v>
      </c>
      <c r="F383" s="418">
        <v>4656.13</v>
      </c>
      <c r="G383" s="418"/>
      <c r="H383" s="418"/>
      <c r="I383" s="418"/>
    </row>
    <row r="384" ht="18" customHeight="1" spans="1:9">
      <c r="A384" s="416">
        <v>2130301</v>
      </c>
      <c r="B384" s="419" t="s">
        <v>138</v>
      </c>
      <c r="C384" s="418">
        <v>730.1484</v>
      </c>
      <c r="D384" s="418">
        <v>645.7134</v>
      </c>
      <c r="E384" s="418">
        <v>84.435</v>
      </c>
      <c r="F384" s="418">
        <v>0</v>
      </c>
      <c r="G384" s="418"/>
      <c r="H384" s="418"/>
      <c r="I384" s="418"/>
    </row>
    <row r="385" ht="18" customHeight="1" spans="1:9">
      <c r="A385" s="416">
        <v>2130304</v>
      </c>
      <c r="B385" s="419" t="s">
        <v>447</v>
      </c>
      <c r="C385" s="418">
        <v>20</v>
      </c>
      <c r="D385" s="418">
        <v>0</v>
      </c>
      <c r="E385" s="418">
        <v>0</v>
      </c>
      <c r="F385" s="418">
        <v>20</v>
      </c>
      <c r="G385" s="418"/>
      <c r="H385" s="418"/>
      <c r="I385" s="418"/>
    </row>
    <row r="386" ht="18" customHeight="1" spans="1:9">
      <c r="A386" s="416">
        <v>2130305</v>
      </c>
      <c r="B386" s="419" t="s">
        <v>448</v>
      </c>
      <c r="C386" s="418">
        <v>1345</v>
      </c>
      <c r="D386" s="418">
        <v>0</v>
      </c>
      <c r="E386" s="418">
        <v>0</v>
      </c>
      <c r="F386" s="418">
        <v>1345</v>
      </c>
      <c r="G386" s="418"/>
      <c r="H386" s="418"/>
      <c r="I386" s="418"/>
    </row>
    <row r="387" ht="18" customHeight="1" spans="1:9">
      <c r="A387" s="416">
        <v>2130306</v>
      </c>
      <c r="B387" s="419" t="s">
        <v>449</v>
      </c>
      <c r="C387" s="418">
        <v>2303.13</v>
      </c>
      <c r="D387" s="418">
        <v>0</v>
      </c>
      <c r="E387" s="418">
        <v>0</v>
      </c>
      <c r="F387" s="418">
        <v>2303.13</v>
      </c>
      <c r="G387" s="418"/>
      <c r="H387" s="418"/>
      <c r="I387" s="418"/>
    </row>
    <row r="388" ht="18" customHeight="1" spans="1:9">
      <c r="A388" s="416">
        <v>2130314</v>
      </c>
      <c r="B388" s="419" t="s">
        <v>450</v>
      </c>
      <c r="C388" s="418">
        <v>222</v>
      </c>
      <c r="D388" s="418">
        <v>0</v>
      </c>
      <c r="E388" s="418">
        <v>0</v>
      </c>
      <c r="F388" s="418">
        <v>222</v>
      </c>
      <c r="G388" s="418"/>
      <c r="H388" s="418"/>
      <c r="I388" s="418"/>
    </row>
    <row r="389" ht="18" customHeight="1" spans="1:9">
      <c r="A389" s="416">
        <v>2130319</v>
      </c>
      <c r="B389" s="419" t="s">
        <v>451</v>
      </c>
      <c r="C389" s="418">
        <v>376</v>
      </c>
      <c r="D389" s="418">
        <v>0</v>
      </c>
      <c r="E389" s="418">
        <v>0</v>
      </c>
      <c r="F389" s="418">
        <v>376</v>
      </c>
      <c r="G389" s="418"/>
      <c r="H389" s="418"/>
      <c r="I389" s="418"/>
    </row>
    <row r="390" ht="18" customHeight="1" spans="1:9">
      <c r="A390" s="416">
        <v>2130321</v>
      </c>
      <c r="B390" s="419" t="s">
        <v>452</v>
      </c>
      <c r="C390" s="418">
        <v>210</v>
      </c>
      <c r="D390" s="418">
        <v>0</v>
      </c>
      <c r="E390" s="418">
        <v>0</v>
      </c>
      <c r="F390" s="418">
        <v>210</v>
      </c>
      <c r="G390" s="418"/>
      <c r="H390" s="418"/>
      <c r="I390" s="418"/>
    </row>
    <row r="391" ht="18" customHeight="1" spans="1:9">
      <c r="A391" s="416">
        <v>2130334</v>
      </c>
      <c r="B391" s="419" t="s">
        <v>453</v>
      </c>
      <c r="C391" s="418">
        <v>24</v>
      </c>
      <c r="D391" s="418">
        <v>0</v>
      </c>
      <c r="E391" s="418">
        <v>0</v>
      </c>
      <c r="F391" s="418">
        <v>24</v>
      </c>
      <c r="G391" s="418"/>
      <c r="H391" s="418"/>
      <c r="I391" s="418"/>
    </row>
    <row r="392" ht="18" customHeight="1" spans="1:9">
      <c r="A392" s="416">
        <v>2130399</v>
      </c>
      <c r="B392" s="419" t="s">
        <v>454</v>
      </c>
      <c r="C392" s="418">
        <v>156</v>
      </c>
      <c r="D392" s="418">
        <v>0</v>
      </c>
      <c r="E392" s="418">
        <v>0</v>
      </c>
      <c r="F392" s="418">
        <v>156</v>
      </c>
      <c r="G392" s="418"/>
      <c r="H392" s="418"/>
      <c r="I392" s="418"/>
    </row>
    <row r="393" ht="18" customHeight="1" spans="1:9">
      <c r="A393" s="416">
        <v>21305</v>
      </c>
      <c r="B393" s="417" t="s">
        <v>455</v>
      </c>
      <c r="C393" s="418">
        <v>9434</v>
      </c>
      <c r="D393" s="418">
        <v>0</v>
      </c>
      <c r="E393" s="418">
        <v>0</v>
      </c>
      <c r="F393" s="418">
        <v>9434</v>
      </c>
      <c r="G393" s="418"/>
      <c r="H393" s="418"/>
      <c r="I393" s="418"/>
    </row>
    <row r="394" ht="18" customHeight="1" spans="1:9">
      <c r="A394" s="416">
        <v>2130502</v>
      </c>
      <c r="B394" s="419" t="s">
        <v>139</v>
      </c>
      <c r="C394" s="418">
        <v>40</v>
      </c>
      <c r="D394" s="418">
        <v>0</v>
      </c>
      <c r="E394" s="418">
        <v>0</v>
      </c>
      <c r="F394" s="418">
        <v>40</v>
      </c>
      <c r="G394" s="418"/>
      <c r="H394" s="418"/>
      <c r="I394" s="418"/>
    </row>
    <row r="395" ht="18" customHeight="1" spans="1:9">
      <c r="A395" s="416">
        <v>2130504</v>
      </c>
      <c r="B395" s="419" t="s">
        <v>456</v>
      </c>
      <c r="C395" s="418">
        <v>200</v>
      </c>
      <c r="D395" s="418">
        <v>0</v>
      </c>
      <c r="E395" s="418">
        <v>0</v>
      </c>
      <c r="F395" s="418">
        <v>200</v>
      </c>
      <c r="G395" s="418"/>
      <c r="H395" s="418"/>
      <c r="I395" s="418"/>
    </row>
    <row r="396" ht="18" customHeight="1" spans="1:9">
      <c r="A396" s="416">
        <v>2130505</v>
      </c>
      <c r="B396" s="419" t="s">
        <v>457</v>
      </c>
      <c r="C396" s="418">
        <v>1002</v>
      </c>
      <c r="D396" s="418">
        <v>0</v>
      </c>
      <c r="E396" s="418">
        <v>0</v>
      </c>
      <c r="F396" s="418">
        <v>1002</v>
      </c>
      <c r="G396" s="418"/>
      <c r="H396" s="418"/>
      <c r="I396" s="418"/>
    </row>
    <row r="397" ht="18" customHeight="1" spans="1:9">
      <c r="A397" s="416">
        <v>2130599</v>
      </c>
      <c r="B397" s="419" t="s">
        <v>458</v>
      </c>
      <c r="C397" s="418">
        <v>8192</v>
      </c>
      <c r="D397" s="418">
        <v>0</v>
      </c>
      <c r="E397" s="418">
        <v>0</v>
      </c>
      <c r="F397" s="418">
        <v>8192</v>
      </c>
      <c r="G397" s="418"/>
      <c r="H397" s="418"/>
      <c r="I397" s="418"/>
    </row>
    <row r="398" ht="18" customHeight="1" spans="1:9">
      <c r="A398" s="416">
        <v>21307</v>
      </c>
      <c r="B398" s="417" t="s">
        <v>459</v>
      </c>
      <c r="C398" s="418">
        <v>10026.5</v>
      </c>
      <c r="D398" s="418">
        <v>0</v>
      </c>
      <c r="E398" s="418">
        <v>0</v>
      </c>
      <c r="F398" s="418">
        <v>10026.5</v>
      </c>
      <c r="G398" s="418"/>
      <c r="H398" s="418"/>
      <c r="I398" s="418"/>
    </row>
    <row r="399" ht="18" customHeight="1" spans="1:9">
      <c r="A399" s="416">
        <v>2130701</v>
      </c>
      <c r="B399" s="419" t="s">
        <v>460</v>
      </c>
      <c r="C399" s="418">
        <v>1566</v>
      </c>
      <c r="D399" s="418">
        <v>0</v>
      </c>
      <c r="E399" s="418">
        <v>0</v>
      </c>
      <c r="F399" s="418">
        <v>1566</v>
      </c>
      <c r="G399" s="418"/>
      <c r="H399" s="418"/>
      <c r="I399" s="418"/>
    </row>
    <row r="400" ht="18" customHeight="1" spans="1:9">
      <c r="A400" s="416">
        <v>2130705</v>
      </c>
      <c r="B400" s="419" t="s">
        <v>461</v>
      </c>
      <c r="C400" s="418">
        <v>7987.5</v>
      </c>
      <c r="D400" s="418">
        <v>0</v>
      </c>
      <c r="E400" s="418">
        <v>0</v>
      </c>
      <c r="F400" s="418">
        <v>7987.5</v>
      </c>
      <c r="G400" s="418"/>
      <c r="H400" s="418"/>
      <c r="I400" s="418"/>
    </row>
    <row r="401" ht="18" customHeight="1" spans="1:9">
      <c r="A401" s="416">
        <v>2130707</v>
      </c>
      <c r="B401" s="419" t="s">
        <v>462</v>
      </c>
      <c r="C401" s="418">
        <v>400</v>
      </c>
      <c r="D401" s="418">
        <v>0</v>
      </c>
      <c r="E401" s="418">
        <v>0</v>
      </c>
      <c r="F401" s="418">
        <v>400</v>
      </c>
      <c r="G401" s="418"/>
      <c r="H401" s="418"/>
      <c r="I401" s="418"/>
    </row>
    <row r="402" ht="18" customHeight="1" spans="1:9">
      <c r="A402" s="416">
        <v>2130799</v>
      </c>
      <c r="B402" s="419" t="s">
        <v>463</v>
      </c>
      <c r="C402" s="418">
        <v>73</v>
      </c>
      <c r="D402" s="418">
        <v>0</v>
      </c>
      <c r="E402" s="418">
        <v>0</v>
      </c>
      <c r="F402" s="418">
        <v>73</v>
      </c>
      <c r="G402" s="418"/>
      <c r="H402" s="418"/>
      <c r="I402" s="418"/>
    </row>
    <row r="403" ht="18" customHeight="1" spans="1:9">
      <c r="A403" s="416">
        <v>21308</v>
      </c>
      <c r="B403" s="417" t="s">
        <v>464</v>
      </c>
      <c r="C403" s="418">
        <v>3633.9</v>
      </c>
      <c r="D403" s="418">
        <v>0</v>
      </c>
      <c r="E403" s="418">
        <v>0</v>
      </c>
      <c r="F403" s="418">
        <v>3633.9</v>
      </c>
      <c r="G403" s="418"/>
      <c r="H403" s="418"/>
      <c r="I403" s="418"/>
    </row>
    <row r="404" ht="18" customHeight="1" spans="1:9">
      <c r="A404" s="416">
        <v>2130803</v>
      </c>
      <c r="B404" s="419" t="s">
        <v>465</v>
      </c>
      <c r="C404" s="418">
        <v>3516.9</v>
      </c>
      <c r="D404" s="418">
        <v>0</v>
      </c>
      <c r="E404" s="418">
        <v>0</v>
      </c>
      <c r="F404" s="418">
        <v>3516.9</v>
      </c>
      <c r="G404" s="418"/>
      <c r="H404" s="418"/>
      <c r="I404" s="418"/>
    </row>
    <row r="405" ht="18" customHeight="1" spans="1:9">
      <c r="A405" s="416">
        <v>2130804</v>
      </c>
      <c r="B405" s="419" t="s">
        <v>466</v>
      </c>
      <c r="C405" s="418">
        <v>93</v>
      </c>
      <c r="D405" s="418">
        <v>0</v>
      </c>
      <c r="E405" s="418">
        <v>0</v>
      </c>
      <c r="F405" s="418">
        <v>93</v>
      </c>
      <c r="G405" s="418"/>
      <c r="H405" s="418"/>
      <c r="I405" s="418"/>
    </row>
    <row r="406" ht="18" customHeight="1" spans="1:9">
      <c r="A406" s="416">
        <v>2130899</v>
      </c>
      <c r="B406" s="419" t="s">
        <v>467</v>
      </c>
      <c r="C406" s="418">
        <v>24</v>
      </c>
      <c r="D406" s="418">
        <v>0</v>
      </c>
      <c r="E406" s="418">
        <v>0</v>
      </c>
      <c r="F406" s="418">
        <v>24</v>
      </c>
      <c r="G406" s="418"/>
      <c r="H406" s="418"/>
      <c r="I406" s="418"/>
    </row>
    <row r="407" ht="18" customHeight="1" spans="1:9">
      <c r="A407" s="416">
        <v>21309</v>
      </c>
      <c r="B407" s="417" t="s">
        <v>468</v>
      </c>
      <c r="C407" s="418">
        <v>2190.24</v>
      </c>
      <c r="D407" s="418">
        <v>0</v>
      </c>
      <c r="E407" s="418">
        <v>0</v>
      </c>
      <c r="F407" s="418">
        <v>2190.24</v>
      </c>
      <c r="G407" s="418"/>
      <c r="H407" s="418"/>
      <c r="I407" s="418"/>
    </row>
    <row r="408" ht="18" customHeight="1" spans="1:9">
      <c r="A408" s="416">
        <v>2130999</v>
      </c>
      <c r="B408" s="419" t="s">
        <v>469</v>
      </c>
      <c r="C408" s="418">
        <v>2190.24</v>
      </c>
      <c r="D408" s="418">
        <v>0</v>
      </c>
      <c r="E408" s="418">
        <v>0</v>
      </c>
      <c r="F408" s="418">
        <v>2190.24</v>
      </c>
      <c r="G408" s="418"/>
      <c r="H408" s="418"/>
      <c r="I408" s="418"/>
    </row>
    <row r="409" ht="18" customHeight="1" spans="1:9">
      <c r="A409" s="416">
        <v>21399</v>
      </c>
      <c r="B409" s="417" t="s">
        <v>470</v>
      </c>
      <c r="C409" s="418">
        <v>1776</v>
      </c>
      <c r="D409" s="418">
        <v>0</v>
      </c>
      <c r="E409" s="418">
        <v>0</v>
      </c>
      <c r="F409" s="418">
        <v>1776</v>
      </c>
      <c r="G409" s="418"/>
      <c r="H409" s="418"/>
      <c r="I409" s="418"/>
    </row>
    <row r="410" ht="18" customHeight="1" spans="1:9">
      <c r="A410" s="416">
        <v>2139999</v>
      </c>
      <c r="B410" s="419" t="s">
        <v>471</v>
      </c>
      <c r="C410" s="418">
        <v>1776</v>
      </c>
      <c r="D410" s="418">
        <v>0</v>
      </c>
      <c r="E410" s="418">
        <v>0</v>
      </c>
      <c r="F410" s="418">
        <v>1776</v>
      </c>
      <c r="G410" s="418"/>
      <c r="H410" s="418"/>
      <c r="I410" s="418"/>
    </row>
    <row r="411" ht="18" customHeight="1" spans="1:9">
      <c r="A411" s="416">
        <v>214</v>
      </c>
      <c r="B411" s="417" t="s">
        <v>472</v>
      </c>
      <c r="C411" s="418">
        <v>9609.61480571429</v>
      </c>
      <c r="D411" s="418">
        <v>2185.86580571428</v>
      </c>
      <c r="E411" s="418">
        <v>337.249</v>
      </c>
      <c r="F411" s="418">
        <v>7086.49999999999</v>
      </c>
      <c r="G411" s="418"/>
      <c r="H411" s="418"/>
      <c r="I411" s="418"/>
    </row>
    <row r="412" ht="18" customHeight="1" spans="1:9">
      <c r="A412" s="416">
        <v>21401</v>
      </c>
      <c r="B412" s="417" t="s">
        <v>473</v>
      </c>
      <c r="C412" s="418">
        <f>SUM(C413:C421)</f>
        <v>8575.89480571427</v>
      </c>
      <c r="D412" s="418">
        <v>2185.86580571428</v>
      </c>
      <c r="E412" s="418">
        <v>337.249</v>
      </c>
      <c r="F412" s="418">
        <v>6627.5</v>
      </c>
      <c r="G412" s="418"/>
      <c r="H412" s="418"/>
      <c r="I412" s="418"/>
    </row>
    <row r="413" ht="18" customHeight="1" spans="1:9">
      <c r="A413" s="416">
        <v>2140101</v>
      </c>
      <c r="B413" s="419" t="s">
        <v>138</v>
      </c>
      <c r="C413" s="418">
        <v>2047.06324285714</v>
      </c>
      <c r="D413" s="418">
        <v>1769.79924285714</v>
      </c>
      <c r="E413" s="418">
        <v>277.264</v>
      </c>
      <c r="F413" s="418">
        <v>0</v>
      </c>
      <c r="G413" s="418"/>
      <c r="H413" s="418"/>
      <c r="I413" s="418"/>
    </row>
    <row r="414" ht="18" customHeight="1" spans="1:9">
      <c r="A414" s="416">
        <v>2140104</v>
      </c>
      <c r="B414" s="419" t="s">
        <v>474</v>
      </c>
      <c r="C414" s="418">
        <v>3537.27999999999</v>
      </c>
      <c r="D414" s="418">
        <v>0</v>
      </c>
      <c r="E414" s="418">
        <v>0</v>
      </c>
      <c r="F414" s="418">
        <v>3537.27999999999</v>
      </c>
      <c r="G414" s="418"/>
      <c r="H414" s="418"/>
      <c r="I414" s="418"/>
    </row>
    <row r="415" ht="18" customHeight="1" spans="1:9">
      <c r="A415" s="416">
        <v>2140106</v>
      </c>
      <c r="B415" s="419" t="s">
        <v>475</v>
      </c>
      <c r="C415" s="418">
        <v>1343</v>
      </c>
      <c r="D415" s="418">
        <v>0</v>
      </c>
      <c r="E415" s="418">
        <v>0</v>
      </c>
      <c r="F415" s="418">
        <v>1343</v>
      </c>
      <c r="G415" s="418"/>
      <c r="H415" s="418"/>
      <c r="I415" s="418"/>
    </row>
    <row r="416" ht="18" customHeight="1" spans="1:9">
      <c r="A416" s="416">
        <v>2140110</v>
      </c>
      <c r="B416" s="419" t="s">
        <v>476</v>
      </c>
      <c r="C416" s="418">
        <v>110</v>
      </c>
      <c r="D416" s="418">
        <v>0</v>
      </c>
      <c r="E416" s="418">
        <v>0</v>
      </c>
      <c r="F416" s="418">
        <v>110</v>
      </c>
      <c r="G416" s="418"/>
      <c r="H416" s="418"/>
      <c r="I416" s="418"/>
    </row>
    <row r="417" ht="18" customHeight="1" spans="1:9">
      <c r="A417" s="416">
        <v>2140112</v>
      </c>
      <c r="B417" s="419" t="s">
        <v>477</v>
      </c>
      <c r="C417" s="418">
        <v>554.051562857143</v>
      </c>
      <c r="D417" s="418">
        <v>416.066562857143</v>
      </c>
      <c r="E417" s="418">
        <v>59.985</v>
      </c>
      <c r="F417" s="418">
        <v>78</v>
      </c>
      <c r="G417" s="418"/>
      <c r="H417" s="418"/>
      <c r="I417" s="418"/>
    </row>
    <row r="418" ht="18" customHeight="1" spans="1:9">
      <c r="A418" s="416">
        <v>2140122</v>
      </c>
      <c r="B418" s="419" t="s">
        <v>478</v>
      </c>
      <c r="C418" s="418">
        <v>7</v>
      </c>
      <c r="D418" s="418">
        <v>0</v>
      </c>
      <c r="E418" s="418">
        <v>0</v>
      </c>
      <c r="F418" s="418">
        <v>7</v>
      </c>
      <c r="G418" s="418"/>
      <c r="H418" s="418"/>
      <c r="I418" s="418"/>
    </row>
    <row r="419" ht="18" customHeight="1" spans="1:9">
      <c r="A419" s="416">
        <v>2140131</v>
      </c>
      <c r="B419" s="419" t="s">
        <v>479</v>
      </c>
      <c r="C419" s="418">
        <v>16</v>
      </c>
      <c r="D419" s="418">
        <v>0</v>
      </c>
      <c r="E419" s="418">
        <v>0</v>
      </c>
      <c r="F419" s="418">
        <v>16</v>
      </c>
      <c r="G419" s="418"/>
      <c r="H419" s="418"/>
      <c r="I419" s="418"/>
    </row>
    <row r="420" ht="18" customHeight="1" spans="1:9">
      <c r="A420" s="416">
        <v>2140136</v>
      </c>
      <c r="B420" s="419" t="s">
        <v>480</v>
      </c>
      <c r="C420" s="418">
        <v>20.5</v>
      </c>
      <c r="D420" s="418">
        <v>0</v>
      </c>
      <c r="E420" s="418">
        <v>0</v>
      </c>
      <c r="F420" s="418">
        <v>20.5</v>
      </c>
      <c r="G420" s="418"/>
      <c r="H420" s="418"/>
      <c r="I420" s="418"/>
    </row>
    <row r="421" ht="18" customHeight="1" spans="1:9">
      <c r="A421" s="416">
        <v>2140199</v>
      </c>
      <c r="B421" s="419" t="s">
        <v>481</v>
      </c>
      <c r="C421" s="418">
        <v>941</v>
      </c>
      <c r="D421" s="418">
        <v>0</v>
      </c>
      <c r="E421" s="418">
        <v>0</v>
      </c>
      <c r="F421" s="418">
        <v>941</v>
      </c>
      <c r="G421" s="418"/>
      <c r="H421" s="418"/>
      <c r="I421" s="418"/>
    </row>
    <row r="422" ht="18" customHeight="1" spans="1:9">
      <c r="A422" s="416">
        <v>21499</v>
      </c>
      <c r="B422" s="417" t="s">
        <v>482</v>
      </c>
      <c r="C422" s="418">
        <v>1033.72</v>
      </c>
      <c r="D422" s="418">
        <v>0</v>
      </c>
      <c r="E422" s="418">
        <v>0</v>
      </c>
      <c r="F422" s="418">
        <v>1033.72</v>
      </c>
      <c r="G422" s="418"/>
      <c r="H422" s="418"/>
      <c r="I422" s="418"/>
    </row>
    <row r="423" ht="18" customHeight="1" spans="1:9">
      <c r="A423" s="416">
        <v>2149901</v>
      </c>
      <c r="B423" s="419" t="s">
        <v>483</v>
      </c>
      <c r="C423" s="418">
        <v>668.72</v>
      </c>
      <c r="D423" s="418">
        <v>0</v>
      </c>
      <c r="E423" s="418">
        <v>0</v>
      </c>
      <c r="F423" s="418">
        <v>668.72</v>
      </c>
      <c r="G423" s="418"/>
      <c r="H423" s="418"/>
      <c r="I423" s="418"/>
    </row>
    <row r="424" ht="18" customHeight="1" spans="1:9">
      <c r="A424" s="416">
        <v>2149999</v>
      </c>
      <c r="B424" s="419" t="s">
        <v>484</v>
      </c>
      <c r="C424" s="418">
        <v>365</v>
      </c>
      <c r="D424" s="418">
        <v>0</v>
      </c>
      <c r="E424" s="418">
        <v>0</v>
      </c>
      <c r="F424" s="418">
        <v>365</v>
      </c>
      <c r="G424" s="418"/>
      <c r="H424" s="418"/>
      <c r="I424" s="418"/>
    </row>
    <row r="425" ht="18" customHeight="1" spans="1:9">
      <c r="A425" s="416">
        <v>215</v>
      </c>
      <c r="B425" s="417" t="s">
        <v>485</v>
      </c>
      <c r="C425" s="418">
        <v>1356.56</v>
      </c>
      <c r="D425" s="418">
        <v>0</v>
      </c>
      <c r="E425" s="418">
        <v>0</v>
      </c>
      <c r="F425" s="418">
        <v>1356.56</v>
      </c>
      <c r="G425" s="418"/>
      <c r="H425" s="418"/>
      <c r="I425" s="418"/>
    </row>
    <row r="426" ht="18" customHeight="1" spans="1:9">
      <c r="A426" s="416">
        <v>21502</v>
      </c>
      <c r="B426" s="417" t="s">
        <v>486</v>
      </c>
      <c r="C426" s="418">
        <v>240</v>
      </c>
      <c r="D426" s="418">
        <v>0</v>
      </c>
      <c r="E426" s="418">
        <v>0</v>
      </c>
      <c r="F426" s="418">
        <v>240</v>
      </c>
      <c r="G426" s="418"/>
      <c r="H426" s="418"/>
      <c r="I426" s="418"/>
    </row>
    <row r="427" ht="18" customHeight="1" spans="1:9">
      <c r="A427" s="416">
        <v>2150299</v>
      </c>
      <c r="B427" s="419" t="s">
        <v>487</v>
      </c>
      <c r="C427" s="418">
        <v>240</v>
      </c>
      <c r="D427" s="418">
        <v>0</v>
      </c>
      <c r="E427" s="418">
        <v>0</v>
      </c>
      <c r="F427" s="418">
        <v>240</v>
      </c>
      <c r="G427" s="418"/>
      <c r="H427" s="418"/>
      <c r="I427" s="418"/>
    </row>
    <row r="428" ht="18" customHeight="1" spans="1:9">
      <c r="A428" s="416">
        <v>21508</v>
      </c>
      <c r="B428" s="417" t="s">
        <v>488</v>
      </c>
      <c r="C428" s="418">
        <v>475</v>
      </c>
      <c r="D428" s="418">
        <v>0</v>
      </c>
      <c r="E428" s="418">
        <v>0</v>
      </c>
      <c r="F428" s="418">
        <v>475</v>
      </c>
      <c r="G428" s="418"/>
      <c r="H428" s="418"/>
      <c r="I428" s="418"/>
    </row>
    <row r="429" ht="18" customHeight="1" spans="1:9">
      <c r="A429" s="416">
        <v>2150805</v>
      </c>
      <c r="B429" s="419" t="s">
        <v>489</v>
      </c>
      <c r="C429" s="418">
        <v>35</v>
      </c>
      <c r="D429" s="418">
        <v>0</v>
      </c>
      <c r="E429" s="418">
        <v>0</v>
      </c>
      <c r="F429" s="418">
        <v>35</v>
      </c>
      <c r="G429" s="418"/>
      <c r="H429" s="418"/>
      <c r="I429" s="418"/>
    </row>
    <row r="430" ht="18" customHeight="1" spans="1:9">
      <c r="A430" s="416">
        <v>2150899</v>
      </c>
      <c r="B430" s="419" t="s">
        <v>490</v>
      </c>
      <c r="C430" s="418">
        <v>440</v>
      </c>
      <c r="D430" s="418">
        <v>0</v>
      </c>
      <c r="E430" s="418">
        <v>0</v>
      </c>
      <c r="F430" s="418">
        <v>440</v>
      </c>
      <c r="G430" s="418"/>
      <c r="H430" s="418"/>
      <c r="I430" s="418"/>
    </row>
    <row r="431" ht="18" customHeight="1" spans="1:9">
      <c r="A431" s="416">
        <v>21599</v>
      </c>
      <c r="B431" s="417" t="s">
        <v>491</v>
      </c>
      <c r="C431" s="418">
        <v>641.56</v>
      </c>
      <c r="D431" s="418">
        <v>0</v>
      </c>
      <c r="E431" s="418">
        <v>0</v>
      </c>
      <c r="F431" s="418">
        <v>641.56</v>
      </c>
      <c r="G431" s="418"/>
      <c r="H431" s="418"/>
      <c r="I431" s="418"/>
    </row>
    <row r="432" ht="18" customHeight="1" spans="1:9">
      <c r="A432" s="416">
        <v>2159999</v>
      </c>
      <c r="B432" s="419" t="s">
        <v>492</v>
      </c>
      <c r="C432" s="418">
        <v>641.56</v>
      </c>
      <c r="D432" s="418">
        <v>0</v>
      </c>
      <c r="E432" s="418">
        <v>0</v>
      </c>
      <c r="F432" s="418">
        <v>641.56</v>
      </c>
      <c r="G432" s="418"/>
      <c r="H432" s="418"/>
      <c r="I432" s="418"/>
    </row>
    <row r="433" ht="18" customHeight="1" spans="1:9">
      <c r="A433" s="416">
        <v>216</v>
      </c>
      <c r="B433" s="417" t="s">
        <v>493</v>
      </c>
      <c r="C433" s="418">
        <v>591.111</v>
      </c>
      <c r="D433" s="418">
        <v>228.22</v>
      </c>
      <c r="E433" s="418">
        <v>38.421</v>
      </c>
      <c r="F433" s="418">
        <v>324.47</v>
      </c>
      <c r="G433" s="418"/>
      <c r="H433" s="418"/>
      <c r="I433" s="418"/>
    </row>
    <row r="434" ht="18" customHeight="1" spans="1:9">
      <c r="A434" s="416">
        <v>21602</v>
      </c>
      <c r="B434" s="417" t="s">
        <v>494</v>
      </c>
      <c r="C434" s="418">
        <f>SUM(C435:C437)</f>
        <v>561.111</v>
      </c>
      <c r="D434" s="418">
        <v>228.22</v>
      </c>
      <c r="E434" s="418">
        <v>38.421</v>
      </c>
      <c r="F434" s="418">
        <v>753.47</v>
      </c>
      <c r="G434" s="418"/>
      <c r="H434" s="418"/>
      <c r="I434" s="418"/>
    </row>
    <row r="435" ht="18" customHeight="1" spans="1:9">
      <c r="A435" s="416">
        <v>2160201</v>
      </c>
      <c r="B435" s="419" t="s">
        <v>138</v>
      </c>
      <c r="C435" s="418">
        <v>266.641</v>
      </c>
      <c r="D435" s="418">
        <v>228.22</v>
      </c>
      <c r="E435" s="418">
        <v>38.421</v>
      </c>
      <c r="F435" s="418">
        <v>0</v>
      </c>
      <c r="G435" s="418"/>
      <c r="H435" s="418"/>
      <c r="I435" s="418"/>
    </row>
    <row r="436" ht="18" customHeight="1" spans="1:9">
      <c r="A436" s="416">
        <v>2160216</v>
      </c>
      <c r="B436" s="419" t="s">
        <v>495</v>
      </c>
      <c r="C436" s="418">
        <v>24</v>
      </c>
      <c r="D436" s="418">
        <v>0</v>
      </c>
      <c r="E436" s="418">
        <v>0</v>
      </c>
      <c r="F436" s="418">
        <v>24</v>
      </c>
      <c r="G436" s="418"/>
      <c r="H436" s="418"/>
      <c r="I436" s="418"/>
    </row>
    <row r="437" ht="18" customHeight="1" spans="1:9">
      <c r="A437" s="416">
        <v>2160299</v>
      </c>
      <c r="B437" s="419" t="s">
        <v>496</v>
      </c>
      <c r="C437" s="418">
        <v>270.47</v>
      </c>
      <c r="D437" s="418">
        <v>0</v>
      </c>
      <c r="E437" s="418">
        <v>0</v>
      </c>
      <c r="F437" s="418">
        <v>270.47</v>
      </c>
      <c r="G437" s="418"/>
      <c r="H437" s="418"/>
      <c r="I437" s="418"/>
    </row>
    <row r="438" ht="18" customHeight="1" spans="1:9">
      <c r="A438" s="416">
        <v>21606</v>
      </c>
      <c r="B438" s="417" t="s">
        <v>497</v>
      </c>
      <c r="C438" s="418">
        <v>30</v>
      </c>
      <c r="D438" s="418">
        <v>0</v>
      </c>
      <c r="E438" s="418">
        <v>0</v>
      </c>
      <c r="F438" s="418">
        <v>30</v>
      </c>
      <c r="G438" s="418"/>
      <c r="H438" s="418"/>
      <c r="I438" s="418"/>
    </row>
    <row r="439" ht="18" customHeight="1" spans="1:9">
      <c r="A439" s="416">
        <v>2160699</v>
      </c>
      <c r="B439" s="419" t="s">
        <v>498</v>
      </c>
      <c r="C439" s="418">
        <v>30</v>
      </c>
      <c r="D439" s="418">
        <v>0</v>
      </c>
      <c r="E439" s="418">
        <v>0</v>
      </c>
      <c r="F439" s="418">
        <v>30</v>
      </c>
      <c r="G439" s="418"/>
      <c r="H439" s="418"/>
      <c r="I439" s="418"/>
    </row>
    <row r="440" ht="18" customHeight="1" spans="1:9">
      <c r="A440" s="416">
        <v>217</v>
      </c>
      <c r="B440" s="417" t="s">
        <v>499</v>
      </c>
      <c r="C440" s="418">
        <v>15</v>
      </c>
      <c r="D440" s="418">
        <v>0</v>
      </c>
      <c r="E440" s="418">
        <v>0</v>
      </c>
      <c r="F440" s="418">
        <v>15</v>
      </c>
      <c r="G440" s="418"/>
      <c r="H440" s="418"/>
      <c r="I440" s="418"/>
    </row>
    <row r="441" ht="18" customHeight="1" spans="1:9">
      <c r="A441" s="416">
        <v>21703</v>
      </c>
      <c r="B441" s="417" t="s">
        <v>500</v>
      </c>
      <c r="C441" s="418">
        <v>15</v>
      </c>
      <c r="D441" s="418">
        <v>0</v>
      </c>
      <c r="E441" s="418">
        <v>0</v>
      </c>
      <c r="F441" s="418">
        <v>15</v>
      </c>
      <c r="G441" s="418"/>
      <c r="H441" s="418"/>
      <c r="I441" s="418"/>
    </row>
    <row r="442" ht="18" customHeight="1" spans="1:9">
      <c r="A442" s="416">
        <v>2170399</v>
      </c>
      <c r="B442" s="419" t="s">
        <v>501</v>
      </c>
      <c r="C442" s="418">
        <v>15</v>
      </c>
      <c r="D442" s="418">
        <v>0</v>
      </c>
      <c r="E442" s="418">
        <v>0</v>
      </c>
      <c r="F442" s="418">
        <v>15</v>
      </c>
      <c r="G442" s="418"/>
      <c r="H442" s="418"/>
      <c r="I442" s="418"/>
    </row>
    <row r="443" ht="18" customHeight="1" spans="1:9">
      <c r="A443" s="416">
        <v>220</v>
      </c>
      <c r="B443" s="417" t="s">
        <v>502</v>
      </c>
      <c r="C443" s="418">
        <v>4005.02455571429</v>
      </c>
      <c r="D443" s="418">
        <v>1743.62455571429</v>
      </c>
      <c r="E443" s="418">
        <v>212.64</v>
      </c>
      <c r="F443" s="418">
        <v>2048.76</v>
      </c>
      <c r="G443" s="418"/>
      <c r="H443" s="418"/>
      <c r="I443" s="418"/>
    </row>
    <row r="444" ht="18" customHeight="1" spans="1:9">
      <c r="A444" s="416">
        <v>22001</v>
      </c>
      <c r="B444" s="417" t="s">
        <v>503</v>
      </c>
      <c r="C444" s="418">
        <v>3915.16303571429</v>
      </c>
      <c r="D444" s="418">
        <v>1728.78903571429</v>
      </c>
      <c r="E444" s="418">
        <v>208.614</v>
      </c>
      <c r="F444" s="418">
        <v>1977.76</v>
      </c>
      <c r="G444" s="418"/>
      <c r="H444" s="418"/>
      <c r="I444" s="418"/>
    </row>
    <row r="445" ht="18" customHeight="1" spans="1:9">
      <c r="A445" s="416">
        <v>2200101</v>
      </c>
      <c r="B445" s="419" t="s">
        <v>138</v>
      </c>
      <c r="C445" s="418">
        <v>1637.62861</v>
      </c>
      <c r="D445" s="418">
        <v>1460.37861</v>
      </c>
      <c r="E445" s="418">
        <v>177.25</v>
      </c>
      <c r="F445" s="418">
        <v>0</v>
      </c>
      <c r="G445" s="418"/>
      <c r="H445" s="418"/>
      <c r="I445" s="418"/>
    </row>
    <row r="446" ht="18" customHeight="1" spans="1:9">
      <c r="A446" s="416">
        <v>2200104</v>
      </c>
      <c r="B446" s="419" t="s">
        <v>504</v>
      </c>
      <c r="C446" s="418">
        <v>323.774425714286</v>
      </c>
      <c r="D446" s="418">
        <v>268.410425714286</v>
      </c>
      <c r="E446" s="418">
        <v>31.364</v>
      </c>
      <c r="F446" s="418">
        <v>24</v>
      </c>
      <c r="G446" s="418"/>
      <c r="H446" s="418"/>
      <c r="I446" s="418"/>
    </row>
    <row r="447" ht="18" customHeight="1" spans="1:9">
      <c r="A447" s="416">
        <v>2200106</v>
      </c>
      <c r="B447" s="419" t="s">
        <v>505</v>
      </c>
      <c r="C447" s="418">
        <v>303.77</v>
      </c>
      <c r="D447" s="418">
        <v>0</v>
      </c>
      <c r="E447" s="418">
        <v>0</v>
      </c>
      <c r="F447" s="418">
        <v>303.77</v>
      </c>
      <c r="G447" s="418"/>
      <c r="H447" s="418"/>
      <c r="I447" s="418"/>
    </row>
    <row r="448" ht="18" customHeight="1" spans="1:9">
      <c r="A448" s="416">
        <v>2200109</v>
      </c>
      <c r="B448" s="419" t="s">
        <v>506</v>
      </c>
      <c r="C448" s="418">
        <v>25</v>
      </c>
      <c r="D448" s="418">
        <v>0</v>
      </c>
      <c r="E448" s="418">
        <v>0</v>
      </c>
      <c r="F448" s="418">
        <v>25</v>
      </c>
      <c r="G448" s="418"/>
      <c r="H448" s="418"/>
      <c r="I448" s="418"/>
    </row>
    <row r="449" ht="18" customHeight="1" spans="1:9">
      <c r="A449" s="416">
        <v>2200114</v>
      </c>
      <c r="B449" s="419" t="s">
        <v>507</v>
      </c>
      <c r="C449" s="418">
        <v>40</v>
      </c>
      <c r="D449" s="418">
        <v>0</v>
      </c>
      <c r="E449" s="418">
        <v>0</v>
      </c>
      <c r="F449" s="418">
        <v>40</v>
      </c>
      <c r="G449" s="418"/>
      <c r="H449" s="418"/>
      <c r="I449" s="418"/>
    </row>
    <row r="450" ht="18" customHeight="1" spans="1:9">
      <c r="A450" s="416">
        <v>2200119</v>
      </c>
      <c r="B450" s="419" t="s">
        <v>508</v>
      </c>
      <c r="C450" s="418">
        <v>37</v>
      </c>
      <c r="D450" s="418">
        <v>0</v>
      </c>
      <c r="E450" s="418">
        <v>0</v>
      </c>
      <c r="F450" s="418">
        <v>37</v>
      </c>
      <c r="G450" s="418"/>
      <c r="H450" s="418"/>
      <c r="I450" s="418"/>
    </row>
    <row r="451" ht="18" customHeight="1" spans="1:9">
      <c r="A451" s="416">
        <v>2200129</v>
      </c>
      <c r="B451" s="419" t="s">
        <v>509</v>
      </c>
      <c r="C451" s="418">
        <v>47.99</v>
      </c>
      <c r="D451" s="418">
        <v>0</v>
      </c>
      <c r="E451" s="418">
        <v>0</v>
      </c>
      <c r="F451" s="418">
        <v>47.99</v>
      </c>
      <c r="G451" s="418"/>
      <c r="H451" s="418"/>
      <c r="I451" s="418"/>
    </row>
    <row r="452" ht="18" customHeight="1" spans="1:9">
      <c r="A452" s="416">
        <v>2200199</v>
      </c>
      <c r="B452" s="419" t="s">
        <v>510</v>
      </c>
      <c r="C452" s="418">
        <v>1500</v>
      </c>
      <c r="D452" s="418">
        <v>0</v>
      </c>
      <c r="E452" s="418">
        <v>0</v>
      </c>
      <c r="F452" s="418">
        <v>1500</v>
      </c>
      <c r="G452" s="418"/>
      <c r="H452" s="418"/>
      <c r="I452" s="418"/>
    </row>
    <row r="453" ht="18" customHeight="1" spans="1:9">
      <c r="A453" s="416">
        <v>22005</v>
      </c>
      <c r="B453" s="417" t="s">
        <v>511</v>
      </c>
      <c r="C453" s="418">
        <v>89.86152</v>
      </c>
      <c r="D453" s="418">
        <v>14.83552</v>
      </c>
      <c r="E453" s="418">
        <v>4.026</v>
      </c>
      <c r="F453" s="418">
        <v>71</v>
      </c>
      <c r="G453" s="418"/>
      <c r="H453" s="418"/>
      <c r="I453" s="418"/>
    </row>
    <row r="454" ht="18" customHeight="1" spans="1:9">
      <c r="A454" s="416">
        <v>2200504</v>
      </c>
      <c r="B454" s="419" t="s">
        <v>512</v>
      </c>
      <c r="C454" s="418">
        <v>52.86152</v>
      </c>
      <c r="D454" s="418">
        <v>14.83552</v>
      </c>
      <c r="E454" s="418">
        <v>4.026</v>
      </c>
      <c r="F454" s="418">
        <v>34</v>
      </c>
      <c r="G454" s="418"/>
      <c r="H454" s="418"/>
      <c r="I454" s="418"/>
    </row>
    <row r="455" ht="18" customHeight="1" spans="1:9">
      <c r="A455" s="416">
        <v>2200509</v>
      </c>
      <c r="B455" s="419" t="s">
        <v>513</v>
      </c>
      <c r="C455" s="418">
        <v>17</v>
      </c>
      <c r="D455" s="418">
        <v>0</v>
      </c>
      <c r="E455" s="418">
        <v>0</v>
      </c>
      <c r="F455" s="418">
        <v>17</v>
      </c>
      <c r="G455" s="418"/>
      <c r="H455" s="418"/>
      <c r="I455" s="418"/>
    </row>
    <row r="456" ht="18" customHeight="1" spans="1:9">
      <c r="A456" s="416">
        <v>2200511</v>
      </c>
      <c r="B456" s="419" t="s">
        <v>514</v>
      </c>
      <c r="C456" s="418">
        <v>20</v>
      </c>
      <c r="D456" s="418">
        <v>0</v>
      </c>
      <c r="E456" s="418">
        <v>0</v>
      </c>
      <c r="F456" s="418">
        <v>20</v>
      </c>
      <c r="G456" s="418"/>
      <c r="H456" s="418"/>
      <c r="I456" s="418"/>
    </row>
    <row r="457" ht="18" customHeight="1" spans="1:9">
      <c r="A457" s="416">
        <v>221</v>
      </c>
      <c r="B457" s="417" t="s">
        <v>515</v>
      </c>
      <c r="C457" s="418">
        <v>14297.8054808571</v>
      </c>
      <c r="D457" s="418">
        <v>8396.80548085714</v>
      </c>
      <c r="E457" s="418">
        <v>0</v>
      </c>
      <c r="F457" s="418">
        <v>5901</v>
      </c>
      <c r="G457" s="418"/>
      <c r="H457" s="418"/>
      <c r="I457" s="418"/>
    </row>
    <row r="458" ht="18" customHeight="1" spans="1:9">
      <c r="A458" s="416">
        <v>22101</v>
      </c>
      <c r="B458" s="417" t="s">
        <v>516</v>
      </c>
      <c r="C458" s="418">
        <v>5901</v>
      </c>
      <c r="D458" s="418">
        <v>0</v>
      </c>
      <c r="E458" s="418">
        <v>0</v>
      </c>
      <c r="F458" s="418">
        <v>5901</v>
      </c>
      <c r="G458" s="418"/>
      <c r="H458" s="418"/>
      <c r="I458" s="418"/>
    </row>
    <row r="459" ht="18" customHeight="1" spans="1:9">
      <c r="A459" s="416">
        <v>2210105</v>
      </c>
      <c r="B459" s="419" t="s">
        <v>517</v>
      </c>
      <c r="C459" s="418">
        <v>462</v>
      </c>
      <c r="D459" s="418">
        <v>0</v>
      </c>
      <c r="E459" s="418">
        <v>0</v>
      </c>
      <c r="F459" s="418">
        <v>462</v>
      </c>
      <c r="G459" s="418"/>
      <c r="H459" s="418"/>
      <c r="I459" s="418"/>
    </row>
    <row r="460" ht="18" customHeight="1" spans="1:9">
      <c r="A460" s="416">
        <v>2210108</v>
      </c>
      <c r="B460" s="419" t="s">
        <v>518</v>
      </c>
      <c r="C460" s="418">
        <v>3213</v>
      </c>
      <c r="D460" s="418">
        <v>0</v>
      </c>
      <c r="E460" s="418">
        <v>0</v>
      </c>
      <c r="F460" s="418">
        <v>3213</v>
      </c>
      <c r="G460" s="418"/>
      <c r="H460" s="418"/>
      <c r="I460" s="418"/>
    </row>
    <row r="461" ht="18" customHeight="1" spans="1:9">
      <c r="A461" s="416">
        <v>2210110</v>
      </c>
      <c r="B461" s="419" t="s">
        <v>519</v>
      </c>
      <c r="C461" s="418">
        <v>1687</v>
      </c>
      <c r="D461" s="418">
        <v>0</v>
      </c>
      <c r="E461" s="418">
        <v>0</v>
      </c>
      <c r="F461" s="418">
        <v>1687</v>
      </c>
      <c r="G461" s="418"/>
      <c r="H461" s="418"/>
      <c r="I461" s="418"/>
    </row>
    <row r="462" ht="18" customHeight="1" spans="1:9">
      <c r="A462" s="416">
        <v>2210199</v>
      </c>
      <c r="B462" s="419" t="s">
        <v>520</v>
      </c>
      <c r="C462" s="418">
        <v>539</v>
      </c>
      <c r="D462" s="418">
        <v>0</v>
      </c>
      <c r="E462" s="418">
        <v>0</v>
      </c>
      <c r="F462" s="418">
        <v>539</v>
      </c>
      <c r="G462" s="418"/>
      <c r="H462" s="418"/>
      <c r="I462" s="418"/>
    </row>
    <row r="463" ht="18" customHeight="1" spans="1:9">
      <c r="A463" s="416">
        <v>22102</v>
      </c>
      <c r="B463" s="417" t="s">
        <v>521</v>
      </c>
      <c r="C463" s="418">
        <v>8396.80548085714</v>
      </c>
      <c r="D463" s="418">
        <v>8396.80548085714</v>
      </c>
      <c r="E463" s="418">
        <v>0</v>
      </c>
      <c r="F463" s="418">
        <v>0</v>
      </c>
      <c r="G463" s="418"/>
      <c r="H463" s="418"/>
      <c r="I463" s="418"/>
    </row>
    <row r="464" ht="18" customHeight="1" spans="1:9">
      <c r="A464" s="416">
        <v>2210201</v>
      </c>
      <c r="B464" s="419" t="s">
        <v>522</v>
      </c>
      <c r="C464" s="418">
        <v>8396.80548085714</v>
      </c>
      <c r="D464" s="418">
        <v>8396.80548085714</v>
      </c>
      <c r="E464" s="418">
        <v>0</v>
      </c>
      <c r="F464" s="418">
        <v>0</v>
      </c>
      <c r="G464" s="418"/>
      <c r="H464" s="418"/>
      <c r="I464" s="418"/>
    </row>
    <row r="465" ht="18" customHeight="1" spans="1:9">
      <c r="A465" s="416">
        <v>222</v>
      </c>
      <c r="B465" s="417" t="s">
        <v>523</v>
      </c>
      <c r="C465" s="418">
        <v>671.406542857143</v>
      </c>
      <c r="D465" s="418">
        <v>75.5675428571429</v>
      </c>
      <c r="E465" s="418">
        <v>14.839</v>
      </c>
      <c r="F465" s="418">
        <v>581</v>
      </c>
      <c r="G465" s="418"/>
      <c r="H465" s="418"/>
      <c r="I465" s="418"/>
    </row>
    <row r="466" ht="18" customHeight="1" spans="1:9">
      <c r="A466" s="416">
        <v>22201</v>
      </c>
      <c r="B466" s="417" t="s">
        <v>524</v>
      </c>
      <c r="C466" s="418">
        <v>671.406542857143</v>
      </c>
      <c r="D466" s="418">
        <v>75.5675428571429</v>
      </c>
      <c r="E466" s="418">
        <v>14.839</v>
      </c>
      <c r="F466" s="418">
        <v>581</v>
      </c>
      <c r="G466" s="418"/>
      <c r="H466" s="418"/>
      <c r="I466" s="418"/>
    </row>
    <row r="467" ht="18" customHeight="1" spans="1:9">
      <c r="A467" s="416">
        <v>2220101</v>
      </c>
      <c r="B467" s="419" t="s">
        <v>138</v>
      </c>
      <c r="C467" s="418">
        <v>90.4065428571429</v>
      </c>
      <c r="D467" s="418">
        <v>75.5675428571429</v>
      </c>
      <c r="E467" s="418">
        <v>14.839</v>
      </c>
      <c r="F467" s="418">
        <v>0</v>
      </c>
      <c r="G467" s="418"/>
      <c r="H467" s="418"/>
      <c r="I467" s="418"/>
    </row>
    <row r="468" ht="18" customHeight="1" spans="1:9">
      <c r="A468" s="416">
        <v>2220112</v>
      </c>
      <c r="B468" s="419" t="s">
        <v>525</v>
      </c>
      <c r="C468" s="418">
        <v>150</v>
      </c>
      <c r="D468" s="418">
        <v>0</v>
      </c>
      <c r="E468" s="418">
        <v>0</v>
      </c>
      <c r="F468" s="418">
        <v>150</v>
      </c>
      <c r="G468" s="418"/>
      <c r="H468" s="418"/>
      <c r="I468" s="418"/>
    </row>
    <row r="469" ht="18" customHeight="1" spans="1:9">
      <c r="A469" s="416">
        <v>2220115</v>
      </c>
      <c r="B469" s="419" t="s">
        <v>526</v>
      </c>
      <c r="C469" s="418">
        <v>206</v>
      </c>
      <c r="D469" s="418">
        <v>0</v>
      </c>
      <c r="E469" s="418">
        <v>0</v>
      </c>
      <c r="F469" s="418">
        <v>206</v>
      </c>
      <c r="G469" s="418"/>
      <c r="H469" s="418"/>
      <c r="I469" s="418"/>
    </row>
    <row r="470" ht="18" customHeight="1" spans="1:9">
      <c r="A470" s="416">
        <v>2220121</v>
      </c>
      <c r="B470" s="419" t="s">
        <v>527</v>
      </c>
      <c r="C470" s="418">
        <v>88</v>
      </c>
      <c r="D470" s="418">
        <v>0</v>
      </c>
      <c r="E470" s="418">
        <v>0</v>
      </c>
      <c r="F470" s="418">
        <v>88</v>
      </c>
      <c r="G470" s="418"/>
      <c r="H470" s="418"/>
      <c r="I470" s="418"/>
    </row>
    <row r="471" ht="18" customHeight="1" spans="1:9">
      <c r="A471" s="416">
        <v>2220199</v>
      </c>
      <c r="B471" s="419" t="s">
        <v>528</v>
      </c>
      <c r="C471" s="418">
        <v>137</v>
      </c>
      <c r="D471" s="418">
        <v>0</v>
      </c>
      <c r="E471" s="418">
        <v>0</v>
      </c>
      <c r="F471" s="418">
        <v>137</v>
      </c>
      <c r="G471" s="418"/>
      <c r="H471" s="418"/>
      <c r="I471" s="418"/>
    </row>
    <row r="472" ht="18" customHeight="1" spans="1:9">
      <c r="A472" s="416">
        <v>224</v>
      </c>
      <c r="B472" s="417" t="s">
        <v>529</v>
      </c>
      <c r="C472" s="418">
        <v>2800.85105142857</v>
      </c>
      <c r="D472" s="418">
        <v>441.565051428571</v>
      </c>
      <c r="E472" s="418">
        <v>139.966</v>
      </c>
      <c r="F472" s="418">
        <v>2219.32</v>
      </c>
      <c r="G472" s="418"/>
      <c r="H472" s="418"/>
      <c r="I472" s="418"/>
    </row>
    <row r="473" ht="18" customHeight="1" spans="1:9">
      <c r="A473" s="416">
        <v>22401</v>
      </c>
      <c r="B473" s="417" t="s">
        <v>530</v>
      </c>
      <c r="C473" s="418">
        <v>1433.53105142857</v>
      </c>
      <c r="D473" s="418">
        <v>441.565051428571</v>
      </c>
      <c r="E473" s="418">
        <v>139.966</v>
      </c>
      <c r="F473" s="418">
        <v>852</v>
      </c>
      <c r="G473" s="418"/>
      <c r="H473" s="418"/>
      <c r="I473" s="418"/>
    </row>
    <row r="474" ht="18" customHeight="1" spans="1:9">
      <c r="A474" s="416">
        <v>2240101</v>
      </c>
      <c r="B474" s="419" t="s">
        <v>138</v>
      </c>
      <c r="C474" s="418">
        <v>581.531051428571</v>
      </c>
      <c r="D474" s="418">
        <v>441.565051428571</v>
      </c>
      <c r="E474" s="418">
        <v>139.966</v>
      </c>
      <c r="F474" s="418">
        <v>0</v>
      </c>
      <c r="G474" s="418"/>
      <c r="H474" s="418"/>
      <c r="I474" s="418"/>
    </row>
    <row r="475" ht="18" customHeight="1" spans="1:9">
      <c r="A475" s="416">
        <v>2240102</v>
      </c>
      <c r="B475" s="419" t="s">
        <v>139</v>
      </c>
      <c r="C475" s="418">
        <v>10</v>
      </c>
      <c r="D475" s="418">
        <v>0</v>
      </c>
      <c r="E475" s="418">
        <v>0</v>
      </c>
      <c r="F475" s="418">
        <v>10</v>
      </c>
      <c r="G475" s="418"/>
      <c r="H475" s="418"/>
      <c r="I475" s="418"/>
    </row>
    <row r="476" ht="18" customHeight="1" spans="1:9">
      <c r="A476" s="416">
        <v>2240104</v>
      </c>
      <c r="B476" s="419" t="s">
        <v>531</v>
      </c>
      <c r="C476" s="418">
        <v>500</v>
      </c>
      <c r="D476" s="418">
        <v>0</v>
      </c>
      <c r="E476" s="418">
        <v>0</v>
      </c>
      <c r="F476" s="418">
        <v>500</v>
      </c>
      <c r="G476" s="418"/>
      <c r="H476" s="418"/>
      <c r="I476" s="418"/>
    </row>
    <row r="477" ht="18" customHeight="1" spans="1:9">
      <c r="A477" s="416">
        <v>2240108</v>
      </c>
      <c r="B477" s="419" t="s">
        <v>532</v>
      </c>
      <c r="C477" s="418">
        <v>105</v>
      </c>
      <c r="D477" s="418">
        <v>0</v>
      </c>
      <c r="E477" s="418">
        <v>0</v>
      </c>
      <c r="F477" s="418">
        <v>105</v>
      </c>
      <c r="G477" s="418"/>
      <c r="H477" s="418"/>
      <c r="I477" s="418"/>
    </row>
    <row r="478" ht="18" customHeight="1" spans="1:9">
      <c r="A478" s="416">
        <v>2240109</v>
      </c>
      <c r="B478" s="419" t="s">
        <v>533</v>
      </c>
      <c r="C478" s="418">
        <v>92</v>
      </c>
      <c r="D478" s="418">
        <v>0</v>
      </c>
      <c r="E478" s="418">
        <v>0</v>
      </c>
      <c r="F478" s="418">
        <v>92</v>
      </c>
      <c r="G478" s="418"/>
      <c r="H478" s="418"/>
      <c r="I478" s="418"/>
    </row>
    <row r="479" ht="18" customHeight="1" spans="1:9">
      <c r="A479" s="416">
        <v>2240199</v>
      </c>
      <c r="B479" s="419" t="s">
        <v>534</v>
      </c>
      <c r="C479" s="418">
        <v>145</v>
      </c>
      <c r="D479" s="418">
        <v>0</v>
      </c>
      <c r="E479" s="418">
        <v>0</v>
      </c>
      <c r="F479" s="418">
        <v>145</v>
      </c>
      <c r="G479" s="418"/>
      <c r="H479" s="418"/>
      <c r="I479" s="418"/>
    </row>
    <row r="480" ht="18" customHeight="1" spans="1:9">
      <c r="A480" s="416">
        <v>22402</v>
      </c>
      <c r="B480" s="417" t="s">
        <v>535</v>
      </c>
      <c r="C480" s="418">
        <v>999.32</v>
      </c>
      <c r="D480" s="418">
        <v>0</v>
      </c>
      <c r="E480" s="418">
        <v>0</v>
      </c>
      <c r="F480" s="418">
        <v>999.32</v>
      </c>
      <c r="G480" s="418"/>
      <c r="H480" s="418"/>
      <c r="I480" s="418"/>
    </row>
    <row r="481" ht="18" customHeight="1" spans="1:9">
      <c r="A481" s="416">
        <v>2240201</v>
      </c>
      <c r="B481" s="419" t="s">
        <v>138</v>
      </c>
      <c r="C481" s="418">
        <v>206.12</v>
      </c>
      <c r="D481" s="418">
        <v>0</v>
      </c>
      <c r="E481" s="418">
        <v>0</v>
      </c>
      <c r="F481" s="418">
        <v>206.12</v>
      </c>
      <c r="G481" s="418"/>
      <c r="H481" s="418"/>
      <c r="I481" s="418"/>
    </row>
    <row r="482" ht="18" customHeight="1" spans="1:9">
      <c r="A482" s="416">
        <v>2240202</v>
      </c>
      <c r="B482" s="419" t="s">
        <v>139</v>
      </c>
      <c r="C482" s="418">
        <v>306</v>
      </c>
      <c r="D482" s="418">
        <v>0</v>
      </c>
      <c r="E482" s="418">
        <v>0</v>
      </c>
      <c r="F482" s="418">
        <v>306</v>
      </c>
      <c r="G482" s="418"/>
      <c r="H482" s="418"/>
      <c r="I482" s="418"/>
    </row>
    <row r="483" ht="18" customHeight="1" spans="1:9">
      <c r="A483" s="416">
        <v>2240204</v>
      </c>
      <c r="B483" s="419" t="s">
        <v>536</v>
      </c>
      <c r="C483" s="418">
        <v>487.2</v>
      </c>
      <c r="D483" s="418">
        <v>0</v>
      </c>
      <c r="E483" s="418">
        <v>0</v>
      </c>
      <c r="F483" s="418">
        <v>487.2</v>
      </c>
      <c r="G483" s="418"/>
      <c r="H483" s="418"/>
      <c r="I483" s="418"/>
    </row>
    <row r="484" ht="18" customHeight="1" spans="1:9">
      <c r="A484" s="416">
        <v>22405</v>
      </c>
      <c r="B484" s="417" t="s">
        <v>537</v>
      </c>
      <c r="C484" s="418">
        <v>2</v>
      </c>
      <c r="D484" s="418">
        <v>0</v>
      </c>
      <c r="E484" s="418">
        <v>0</v>
      </c>
      <c r="F484" s="418">
        <v>2</v>
      </c>
      <c r="G484" s="418"/>
      <c r="H484" s="418"/>
      <c r="I484" s="418"/>
    </row>
    <row r="485" ht="18" customHeight="1" spans="1:9">
      <c r="A485" s="416">
        <v>2240504</v>
      </c>
      <c r="B485" s="419" t="s">
        <v>538</v>
      </c>
      <c r="C485" s="418">
        <v>2</v>
      </c>
      <c r="D485" s="418">
        <v>0</v>
      </c>
      <c r="E485" s="418">
        <v>0</v>
      </c>
      <c r="F485" s="418">
        <v>2</v>
      </c>
      <c r="G485" s="418"/>
      <c r="H485" s="418"/>
      <c r="I485" s="418"/>
    </row>
    <row r="486" ht="18" customHeight="1" spans="1:9">
      <c r="A486" s="416">
        <v>22406</v>
      </c>
      <c r="B486" s="417" t="s">
        <v>539</v>
      </c>
      <c r="C486" s="418">
        <v>115</v>
      </c>
      <c r="D486" s="418">
        <v>0</v>
      </c>
      <c r="E486" s="418">
        <v>0</v>
      </c>
      <c r="F486" s="418">
        <v>115</v>
      </c>
      <c r="G486" s="418"/>
      <c r="H486" s="418"/>
      <c r="I486" s="418"/>
    </row>
    <row r="487" ht="18" customHeight="1" spans="1:9">
      <c r="A487" s="416">
        <v>2240601</v>
      </c>
      <c r="B487" s="419" t="s">
        <v>540</v>
      </c>
      <c r="C487" s="418">
        <v>115</v>
      </c>
      <c r="D487" s="418">
        <v>0</v>
      </c>
      <c r="E487" s="418">
        <v>0</v>
      </c>
      <c r="F487" s="418">
        <v>115</v>
      </c>
      <c r="G487" s="418"/>
      <c r="H487" s="418"/>
      <c r="I487" s="418"/>
    </row>
    <row r="488" ht="18" customHeight="1" spans="1:9">
      <c r="A488" s="416">
        <v>22407</v>
      </c>
      <c r="B488" s="417" t="s">
        <v>541</v>
      </c>
      <c r="C488" s="418">
        <v>231</v>
      </c>
      <c r="D488" s="418">
        <v>0</v>
      </c>
      <c r="E488" s="418">
        <v>0</v>
      </c>
      <c r="F488" s="418">
        <v>231</v>
      </c>
      <c r="G488" s="418"/>
      <c r="H488" s="418"/>
      <c r="I488" s="418"/>
    </row>
    <row r="489" ht="18" customHeight="1" spans="1:9">
      <c r="A489" s="416">
        <v>2240703</v>
      </c>
      <c r="B489" s="419" t="s">
        <v>542</v>
      </c>
      <c r="C489" s="418">
        <v>231</v>
      </c>
      <c r="D489" s="418">
        <v>0</v>
      </c>
      <c r="E489" s="418">
        <v>0</v>
      </c>
      <c r="F489" s="418">
        <v>231</v>
      </c>
      <c r="G489" s="418"/>
      <c r="H489" s="418"/>
      <c r="I489" s="418"/>
    </row>
    <row r="490" ht="18" customHeight="1" spans="1:9">
      <c r="A490" s="416">
        <v>22499</v>
      </c>
      <c r="B490" s="417" t="s">
        <v>543</v>
      </c>
      <c r="C490" s="418">
        <v>20</v>
      </c>
      <c r="D490" s="418">
        <v>0</v>
      </c>
      <c r="E490" s="418">
        <v>0</v>
      </c>
      <c r="F490" s="418">
        <v>20</v>
      </c>
      <c r="G490" s="418"/>
      <c r="H490" s="418"/>
      <c r="I490" s="418"/>
    </row>
    <row r="491" ht="18" customHeight="1" spans="1:9">
      <c r="A491" s="416">
        <v>2249999</v>
      </c>
      <c r="B491" s="419" t="s">
        <v>544</v>
      </c>
      <c r="C491" s="418">
        <v>20</v>
      </c>
      <c r="D491" s="418">
        <v>0</v>
      </c>
      <c r="E491" s="418">
        <v>0</v>
      </c>
      <c r="F491" s="418">
        <v>20</v>
      </c>
      <c r="G491" s="418"/>
      <c r="H491" s="418"/>
      <c r="I491" s="418"/>
    </row>
    <row r="492" ht="18" customHeight="1" spans="1:9">
      <c r="A492" s="416">
        <v>227</v>
      </c>
      <c r="B492" s="416" t="s">
        <v>545</v>
      </c>
      <c r="C492" s="418">
        <v>5000</v>
      </c>
      <c r="D492" s="418"/>
      <c r="E492" s="418"/>
      <c r="F492" s="418">
        <v>5000</v>
      </c>
      <c r="G492" s="418"/>
      <c r="H492" s="418"/>
      <c r="I492" s="418"/>
    </row>
    <row r="493" ht="18" customHeight="1" spans="1:9">
      <c r="A493" s="416">
        <v>229</v>
      </c>
      <c r="B493" s="417" t="s">
        <v>546</v>
      </c>
      <c r="C493" s="418">
        <v>4216.77</v>
      </c>
      <c r="D493" s="418">
        <v>0</v>
      </c>
      <c r="E493" s="418">
        <v>150</v>
      </c>
      <c r="F493" s="418">
        <v>4066.77</v>
      </c>
      <c r="G493" s="418"/>
      <c r="H493" s="418"/>
      <c r="I493" s="418"/>
    </row>
    <row r="494" ht="18" customHeight="1" spans="1:9">
      <c r="A494" s="416">
        <v>22999</v>
      </c>
      <c r="B494" s="417" t="s">
        <v>547</v>
      </c>
      <c r="C494" s="418">
        <v>4216.77</v>
      </c>
      <c r="D494" s="418">
        <v>0</v>
      </c>
      <c r="E494" s="418">
        <v>150</v>
      </c>
      <c r="F494" s="418">
        <v>4066.77</v>
      </c>
      <c r="G494" s="418"/>
      <c r="H494" s="418"/>
      <c r="I494" s="418"/>
    </row>
    <row r="495" ht="18" customHeight="1" spans="1:9">
      <c r="A495" s="416">
        <v>2299999</v>
      </c>
      <c r="B495" s="416" t="s">
        <v>548</v>
      </c>
      <c r="C495" s="418">
        <v>3216.77</v>
      </c>
      <c r="D495" s="418">
        <v>0</v>
      </c>
      <c r="E495" s="418">
        <v>150</v>
      </c>
      <c r="F495" s="418">
        <v>3066.77</v>
      </c>
      <c r="G495" s="418"/>
      <c r="H495" s="418"/>
      <c r="I495" s="418"/>
    </row>
    <row r="496" ht="18" customHeight="1" spans="1:9">
      <c r="A496" s="416">
        <v>2290201</v>
      </c>
      <c r="B496" s="422" t="s">
        <v>549</v>
      </c>
      <c r="C496" s="418">
        <v>1000</v>
      </c>
      <c r="D496" s="418"/>
      <c r="E496" s="418"/>
      <c r="F496" s="418">
        <v>1000</v>
      </c>
      <c r="G496" s="418"/>
      <c r="H496" s="418"/>
      <c r="I496" s="418"/>
    </row>
    <row r="497" ht="18" customHeight="1" spans="1:9">
      <c r="A497" s="416">
        <v>232</v>
      </c>
      <c r="B497" s="417" t="s">
        <v>550</v>
      </c>
      <c r="C497" s="418">
        <v>10683</v>
      </c>
      <c r="D497" s="418">
        <v>0</v>
      </c>
      <c r="E497" s="418">
        <v>0</v>
      </c>
      <c r="F497" s="418">
        <v>10683</v>
      </c>
      <c r="G497" s="418"/>
      <c r="H497" s="418"/>
      <c r="I497" s="418"/>
    </row>
    <row r="498" ht="18" customHeight="1" spans="1:9">
      <c r="A498" s="416">
        <v>23203</v>
      </c>
      <c r="B498" s="417" t="s">
        <v>551</v>
      </c>
      <c r="C498" s="418">
        <v>10683</v>
      </c>
      <c r="D498" s="418">
        <v>0</v>
      </c>
      <c r="E498" s="418">
        <v>0</v>
      </c>
      <c r="F498" s="418">
        <v>10683</v>
      </c>
      <c r="G498" s="418"/>
      <c r="H498" s="418"/>
      <c r="I498" s="418"/>
    </row>
    <row r="499" ht="18" customHeight="1" spans="1:9">
      <c r="A499" s="416">
        <v>2320301</v>
      </c>
      <c r="B499" s="419" t="s">
        <v>552</v>
      </c>
      <c r="C499" s="418">
        <v>10381</v>
      </c>
      <c r="D499" s="418">
        <v>0</v>
      </c>
      <c r="E499" s="418">
        <v>0</v>
      </c>
      <c r="F499" s="418">
        <v>10381</v>
      </c>
      <c r="G499" s="418"/>
      <c r="H499" s="418"/>
      <c r="I499" s="418"/>
    </row>
    <row r="500" ht="18" customHeight="1" spans="1:9">
      <c r="A500" s="416">
        <v>2320302</v>
      </c>
      <c r="B500" s="419" t="s">
        <v>553</v>
      </c>
      <c r="C500" s="418">
        <v>302</v>
      </c>
      <c r="D500" s="418">
        <v>0</v>
      </c>
      <c r="E500" s="418">
        <v>0</v>
      </c>
      <c r="F500" s="418">
        <v>302</v>
      </c>
      <c r="G500" s="418"/>
      <c r="H500" s="418"/>
      <c r="I500" s="418"/>
    </row>
  </sheetData>
  <autoFilter ref="A5:I500">
    <extLst/>
  </autoFilter>
  <mergeCells count="8">
    <mergeCell ref="A1:I1"/>
    <mergeCell ref="C3:F3"/>
    <mergeCell ref="A3:A5"/>
    <mergeCell ref="B3:B5"/>
    <mergeCell ref="C4:C5"/>
    <mergeCell ref="G3:G5"/>
    <mergeCell ref="H3:H5"/>
    <mergeCell ref="I3:I5"/>
  </mergeCells>
  <conditionalFormatting sqref="C6:I500">
    <cfRule type="cellIs" dxfId="0" priority="1" operator="equal">
      <formula>0</formula>
    </cfRule>
  </conditionalFormatting>
  <dataValidations count="1">
    <dataValidation type="decimal" operator="between" allowBlank="1" showInputMessage="1" showErrorMessage="1" sqref="G6">
      <formula1>-99999999999999</formula1>
      <formula2>99999999999999</formula2>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4"/>
  <sheetViews>
    <sheetView workbookViewId="0">
      <selection activeCell="A1" sqref="A1"/>
    </sheetView>
  </sheetViews>
  <sheetFormatPr defaultColWidth="9" defaultRowHeight="13.5"/>
  <cols>
    <col min="2" max="2" width="25.375" customWidth="1"/>
    <col min="20" max="20" width="18.5" customWidth="1"/>
  </cols>
  <sheetData>
    <row r="1" spans="1:18">
      <c r="A1" s="146" t="s">
        <v>554</v>
      </c>
      <c r="B1" s="382"/>
      <c r="C1" s="382"/>
      <c r="D1" s="382"/>
      <c r="E1" s="382"/>
      <c r="F1" s="382"/>
      <c r="G1" s="382"/>
      <c r="H1" s="382"/>
      <c r="I1" s="382"/>
      <c r="J1" s="382"/>
      <c r="K1" s="382"/>
      <c r="L1" s="382"/>
      <c r="M1" s="382"/>
      <c r="N1" s="382"/>
      <c r="O1" s="382"/>
      <c r="P1" s="382"/>
      <c r="Q1" s="382"/>
      <c r="R1" s="382"/>
    </row>
    <row r="2" ht="24" spans="1:18">
      <c r="A2" s="383" t="s">
        <v>555</v>
      </c>
      <c r="B2" s="383"/>
      <c r="C2" s="383"/>
      <c r="D2" s="383"/>
      <c r="E2" s="383"/>
      <c r="F2" s="383"/>
      <c r="G2" s="383"/>
      <c r="H2" s="383"/>
      <c r="I2" s="383"/>
      <c r="J2" s="383"/>
      <c r="K2" s="383"/>
      <c r="L2" s="383"/>
      <c r="M2" s="383"/>
      <c r="N2" s="383"/>
      <c r="O2" s="383"/>
      <c r="P2" s="383"/>
      <c r="Q2" s="383"/>
      <c r="R2" s="383"/>
    </row>
    <row r="3" spans="1:18">
      <c r="A3" s="382"/>
      <c r="B3" s="382"/>
      <c r="C3" s="382"/>
      <c r="D3" s="382"/>
      <c r="E3" s="382"/>
      <c r="F3" s="382"/>
      <c r="G3" s="382"/>
      <c r="H3" s="382"/>
      <c r="I3" s="382"/>
      <c r="J3" s="382"/>
      <c r="K3" s="382"/>
      <c r="L3" s="382"/>
      <c r="M3" s="382"/>
      <c r="N3" s="382"/>
      <c r="O3" s="382"/>
      <c r="P3" s="382"/>
      <c r="Q3" s="382"/>
      <c r="R3" s="400" t="s">
        <v>556</v>
      </c>
    </row>
    <row r="4" ht="15" spans="1:18">
      <c r="A4" s="384" t="s">
        <v>557</v>
      </c>
      <c r="B4" s="384"/>
      <c r="C4" s="384" t="s">
        <v>558</v>
      </c>
      <c r="D4" s="385">
        <v>501</v>
      </c>
      <c r="E4" s="385">
        <v>502</v>
      </c>
      <c r="F4" s="385">
        <v>503</v>
      </c>
      <c r="G4" s="385">
        <v>504</v>
      </c>
      <c r="H4" s="385">
        <v>505</v>
      </c>
      <c r="I4" s="385">
        <v>506</v>
      </c>
      <c r="J4" s="385">
        <v>507</v>
      </c>
      <c r="K4" s="385">
        <v>508</v>
      </c>
      <c r="L4" s="385">
        <v>509</v>
      </c>
      <c r="M4" s="385">
        <v>510</v>
      </c>
      <c r="N4" s="385">
        <v>511</v>
      </c>
      <c r="O4" s="385">
        <v>512</v>
      </c>
      <c r="P4" s="385">
        <v>513</v>
      </c>
      <c r="Q4" s="385">
        <v>514</v>
      </c>
      <c r="R4" s="385">
        <v>599</v>
      </c>
    </row>
    <row r="5" ht="40.5" spans="1:18">
      <c r="A5" s="384" t="s">
        <v>559</v>
      </c>
      <c r="B5" s="384" t="s">
        <v>560</v>
      </c>
      <c r="C5" s="384"/>
      <c r="D5" s="386" t="s">
        <v>561</v>
      </c>
      <c r="E5" s="386" t="s">
        <v>562</v>
      </c>
      <c r="F5" s="386" t="s">
        <v>563</v>
      </c>
      <c r="G5" s="386" t="s">
        <v>564</v>
      </c>
      <c r="H5" s="386" t="s">
        <v>565</v>
      </c>
      <c r="I5" s="386" t="s">
        <v>566</v>
      </c>
      <c r="J5" s="386" t="s">
        <v>567</v>
      </c>
      <c r="K5" s="386" t="s">
        <v>568</v>
      </c>
      <c r="L5" s="386" t="s">
        <v>569</v>
      </c>
      <c r="M5" s="386" t="s">
        <v>570</v>
      </c>
      <c r="N5" s="386" t="s">
        <v>571</v>
      </c>
      <c r="O5" s="386" t="s">
        <v>572</v>
      </c>
      <c r="P5" s="386" t="s">
        <v>573</v>
      </c>
      <c r="Q5" s="386" t="s">
        <v>574</v>
      </c>
      <c r="R5" s="386" t="s">
        <v>575</v>
      </c>
    </row>
    <row r="6" ht="15" spans="1:18">
      <c r="A6" s="387" t="s">
        <v>576</v>
      </c>
      <c r="B6" s="388" t="s">
        <v>577</v>
      </c>
      <c r="C6" s="389">
        <v>41174.33466</v>
      </c>
      <c r="D6" s="390">
        <v>22036</v>
      </c>
      <c r="E6" s="390">
        <v>16271</v>
      </c>
      <c r="F6" s="390">
        <v>2122</v>
      </c>
      <c r="G6" s="391"/>
      <c r="H6" s="391">
        <v>195</v>
      </c>
      <c r="I6" s="391"/>
      <c r="J6" s="391"/>
      <c r="K6" s="391"/>
      <c r="L6" s="391">
        <v>365</v>
      </c>
      <c r="M6" s="391"/>
      <c r="N6" s="395"/>
      <c r="O6" s="395"/>
      <c r="P6" s="395"/>
      <c r="Q6" s="395"/>
      <c r="R6" s="401">
        <f t="shared" ref="R6:R26" si="0">C6-SUM(D6:Q6)</f>
        <v>185.33466</v>
      </c>
    </row>
    <row r="7" ht="15" spans="1:18">
      <c r="A7" s="387" t="s">
        <v>578</v>
      </c>
      <c r="B7" s="388" t="s">
        <v>579</v>
      </c>
      <c r="C7" s="389">
        <v>0</v>
      </c>
      <c r="D7" s="390"/>
      <c r="E7" s="390"/>
      <c r="F7" s="390"/>
      <c r="G7" s="391"/>
      <c r="H7" s="391"/>
      <c r="I7" s="391"/>
      <c r="J7" s="391"/>
      <c r="K7" s="391"/>
      <c r="L7" s="391"/>
      <c r="M7" s="391"/>
      <c r="N7" s="395"/>
      <c r="O7" s="395"/>
      <c r="P7" s="395"/>
      <c r="Q7" s="395"/>
      <c r="R7" s="401">
        <f t="shared" si="0"/>
        <v>0</v>
      </c>
    </row>
    <row r="8" ht="15" spans="1:18">
      <c r="A8" s="387" t="s">
        <v>580</v>
      </c>
      <c r="B8" s="388" t="s">
        <v>581</v>
      </c>
      <c r="C8" s="389">
        <v>0</v>
      </c>
      <c r="D8" s="390"/>
      <c r="E8" s="390"/>
      <c r="F8" s="390"/>
      <c r="G8" s="391"/>
      <c r="H8" s="391"/>
      <c r="I8" s="391"/>
      <c r="J8" s="391"/>
      <c r="K8" s="391"/>
      <c r="L8" s="391"/>
      <c r="M8" s="391"/>
      <c r="N8" s="395"/>
      <c r="O8" s="395"/>
      <c r="P8" s="395"/>
      <c r="Q8" s="395"/>
      <c r="R8" s="401">
        <f t="shared" si="0"/>
        <v>0</v>
      </c>
    </row>
    <row r="9" ht="15" spans="1:18">
      <c r="A9" s="387" t="s">
        <v>582</v>
      </c>
      <c r="B9" s="388" t="s">
        <v>583</v>
      </c>
      <c r="C9" s="389">
        <v>13353.52994</v>
      </c>
      <c r="D9" s="390">
        <v>8078</v>
      </c>
      <c r="E9" s="390">
        <v>5073</v>
      </c>
      <c r="F9" s="390">
        <v>17</v>
      </c>
      <c r="G9" s="391"/>
      <c r="H9" s="391">
        <v>42</v>
      </c>
      <c r="I9" s="391"/>
      <c r="J9" s="391"/>
      <c r="K9" s="391"/>
      <c r="L9" s="391">
        <v>33</v>
      </c>
      <c r="M9" s="391"/>
      <c r="N9" s="395"/>
      <c r="O9" s="395"/>
      <c r="P9" s="395"/>
      <c r="Q9" s="395"/>
      <c r="R9" s="401">
        <f t="shared" si="0"/>
        <v>110.52994</v>
      </c>
    </row>
    <row r="10" ht="15" spans="1:18">
      <c r="A10" s="387" t="s">
        <v>584</v>
      </c>
      <c r="B10" s="388" t="s">
        <v>585</v>
      </c>
      <c r="C10" s="389">
        <v>79285.5862971429</v>
      </c>
      <c r="D10" s="390">
        <v>1147</v>
      </c>
      <c r="E10" s="390">
        <v>4199</v>
      </c>
      <c r="F10" s="390"/>
      <c r="G10" s="391"/>
      <c r="H10" s="391">
        <v>70127</v>
      </c>
      <c r="I10" s="391">
        <v>2052</v>
      </c>
      <c r="J10" s="391"/>
      <c r="K10" s="391"/>
      <c r="L10" s="391">
        <v>1261</v>
      </c>
      <c r="M10" s="391"/>
      <c r="N10" s="395"/>
      <c r="O10" s="395"/>
      <c r="P10" s="395"/>
      <c r="Q10" s="395"/>
      <c r="R10" s="401">
        <f t="shared" si="0"/>
        <v>499.586297142901</v>
      </c>
    </row>
    <row r="11" ht="15" spans="1:18">
      <c r="A11" s="387" t="s">
        <v>586</v>
      </c>
      <c r="B11" s="388" t="s">
        <v>587</v>
      </c>
      <c r="C11" s="389">
        <v>1386.04585142857</v>
      </c>
      <c r="D11" s="390">
        <v>400</v>
      </c>
      <c r="E11" s="390">
        <v>710</v>
      </c>
      <c r="F11" s="390"/>
      <c r="G11" s="391"/>
      <c r="H11" s="391"/>
      <c r="I11" s="391"/>
      <c r="J11" s="391">
        <v>276</v>
      </c>
      <c r="K11" s="391"/>
      <c r="L11" s="391"/>
      <c r="M11" s="391"/>
      <c r="N11" s="395"/>
      <c r="O11" s="395"/>
      <c r="P11" s="395"/>
      <c r="Q11" s="395"/>
      <c r="R11" s="401">
        <f t="shared" si="0"/>
        <v>0.0458514285699039</v>
      </c>
    </row>
    <row r="12" ht="15" spans="1:18">
      <c r="A12" s="387" t="s">
        <v>588</v>
      </c>
      <c r="B12" s="388" t="s">
        <v>589</v>
      </c>
      <c r="C12" s="389">
        <v>3517.67250857143</v>
      </c>
      <c r="D12" s="390">
        <v>817</v>
      </c>
      <c r="E12" s="390">
        <v>1362</v>
      </c>
      <c r="F12" s="390">
        <v>51</v>
      </c>
      <c r="G12" s="391"/>
      <c r="H12" s="391">
        <v>1180</v>
      </c>
      <c r="I12" s="391"/>
      <c r="J12" s="391"/>
      <c r="K12" s="391"/>
      <c r="L12" s="391">
        <v>52</v>
      </c>
      <c r="M12" s="391"/>
      <c r="N12" s="395"/>
      <c r="O12" s="395"/>
      <c r="P12" s="395"/>
      <c r="Q12" s="395"/>
      <c r="R12" s="401">
        <f t="shared" si="0"/>
        <v>55.6725085714302</v>
      </c>
    </row>
    <row r="13" ht="15" spans="1:18">
      <c r="A13" s="387" t="s">
        <v>590</v>
      </c>
      <c r="B13" s="388" t="s">
        <v>591</v>
      </c>
      <c r="C13" s="389">
        <v>87396.5432915829</v>
      </c>
      <c r="D13" s="390">
        <v>1755</v>
      </c>
      <c r="E13" s="390">
        <v>3136</v>
      </c>
      <c r="F13" s="390"/>
      <c r="G13" s="391"/>
      <c r="H13" s="391">
        <v>65</v>
      </c>
      <c r="I13" s="391"/>
      <c r="J13" s="391">
        <v>24</v>
      </c>
      <c r="K13" s="391"/>
      <c r="L13" s="391">
        <v>26565</v>
      </c>
      <c r="M13" s="391">
        <v>55802</v>
      </c>
      <c r="N13" s="395"/>
      <c r="O13" s="395"/>
      <c r="P13" s="395"/>
      <c r="Q13" s="395"/>
      <c r="R13" s="401">
        <f t="shared" si="0"/>
        <v>49.5432915829006</v>
      </c>
    </row>
    <row r="14" ht="15" spans="1:18">
      <c r="A14" s="387" t="s">
        <v>592</v>
      </c>
      <c r="B14" s="388" t="s">
        <v>593</v>
      </c>
      <c r="C14" s="389">
        <v>34049.8886171429</v>
      </c>
      <c r="D14" s="390">
        <v>1011</v>
      </c>
      <c r="E14" s="390">
        <v>1791</v>
      </c>
      <c r="F14" s="390">
        <v>587</v>
      </c>
      <c r="G14" s="391"/>
      <c r="H14" s="391">
        <v>21139</v>
      </c>
      <c r="I14" s="391"/>
      <c r="J14" s="391"/>
      <c r="K14" s="391"/>
      <c r="L14" s="391">
        <v>3044</v>
      </c>
      <c r="M14" s="391">
        <v>6469</v>
      </c>
      <c r="N14" s="395"/>
      <c r="O14" s="395"/>
      <c r="P14" s="395"/>
      <c r="Q14" s="395"/>
      <c r="R14" s="401">
        <f t="shared" si="0"/>
        <v>8.88861714289669</v>
      </c>
    </row>
    <row r="15" ht="15" spans="1:18">
      <c r="A15" s="387" t="s">
        <v>594</v>
      </c>
      <c r="B15" s="388" t="s">
        <v>595</v>
      </c>
      <c r="C15" s="389">
        <v>12453.6121828571</v>
      </c>
      <c r="D15" s="390">
        <v>1221</v>
      </c>
      <c r="E15" s="390">
        <v>6740</v>
      </c>
      <c r="F15" s="390"/>
      <c r="G15" s="391"/>
      <c r="H15" s="391">
        <v>3716</v>
      </c>
      <c r="I15" s="391"/>
      <c r="J15" s="391"/>
      <c r="K15" s="391"/>
      <c r="L15" s="391">
        <v>106</v>
      </c>
      <c r="M15" s="391"/>
      <c r="N15" s="395"/>
      <c r="O15" s="395"/>
      <c r="P15" s="395"/>
      <c r="Q15" s="395"/>
      <c r="R15" s="401">
        <f t="shared" si="0"/>
        <v>670.612182857099</v>
      </c>
    </row>
    <row r="16" ht="15" spans="1:22">
      <c r="A16" s="387" t="s">
        <v>596</v>
      </c>
      <c r="B16" s="388" t="s">
        <v>597</v>
      </c>
      <c r="C16" s="389">
        <v>7893.76510571429</v>
      </c>
      <c r="D16" s="390">
        <v>996</v>
      </c>
      <c r="E16" s="390">
        <v>2890</v>
      </c>
      <c r="F16" s="390">
        <v>2400</v>
      </c>
      <c r="G16" s="391"/>
      <c r="H16" s="391">
        <v>1256</v>
      </c>
      <c r="I16" s="391"/>
      <c r="J16" s="391"/>
      <c r="K16" s="391"/>
      <c r="L16" s="391">
        <v>285</v>
      </c>
      <c r="M16" s="391"/>
      <c r="N16" s="395"/>
      <c r="O16" s="395"/>
      <c r="P16" s="395"/>
      <c r="Q16" s="395"/>
      <c r="R16" s="401">
        <f t="shared" si="0"/>
        <v>66.7651057142903</v>
      </c>
      <c r="V16">
        <f>U16-C13</f>
        <v>-87396.5432915829</v>
      </c>
    </row>
    <row r="17" ht="15" spans="1:18">
      <c r="A17" s="387" t="s">
        <v>598</v>
      </c>
      <c r="B17" s="388" t="s">
        <v>599</v>
      </c>
      <c r="C17" s="389">
        <v>67754.3879171429</v>
      </c>
      <c r="D17" s="390">
        <v>10581</v>
      </c>
      <c r="E17" s="390">
        <v>20683</v>
      </c>
      <c r="F17" s="390">
        <v>8950</v>
      </c>
      <c r="G17" s="391">
        <v>5200</v>
      </c>
      <c r="H17" s="391">
        <v>904</v>
      </c>
      <c r="I17" s="391"/>
      <c r="J17" s="391">
        <v>2320</v>
      </c>
      <c r="K17" s="391"/>
      <c r="L17" s="391">
        <v>19047</v>
      </c>
      <c r="M17" s="391"/>
      <c r="N17" s="395"/>
      <c r="O17" s="395"/>
      <c r="P17" s="395"/>
      <c r="Q17" s="395"/>
      <c r="R17" s="401">
        <f t="shared" si="0"/>
        <v>69.3879171428998</v>
      </c>
    </row>
    <row r="18" ht="15" spans="1:18">
      <c r="A18" s="387" t="s">
        <v>600</v>
      </c>
      <c r="B18" s="388" t="s">
        <v>601</v>
      </c>
      <c r="C18" s="389">
        <v>9609.61480571429</v>
      </c>
      <c r="D18" s="390">
        <v>1025</v>
      </c>
      <c r="E18" s="390">
        <v>887</v>
      </c>
      <c r="F18" s="390">
        <v>5832</v>
      </c>
      <c r="G18" s="391"/>
      <c r="H18" s="391">
        <v>1161</v>
      </c>
      <c r="I18" s="391"/>
      <c r="J18" s="391">
        <v>290</v>
      </c>
      <c r="K18" s="391"/>
      <c r="L18" s="391">
        <v>400</v>
      </c>
      <c r="M18" s="391"/>
      <c r="N18" s="395"/>
      <c r="O18" s="395"/>
      <c r="P18" s="395"/>
      <c r="Q18" s="395"/>
      <c r="R18" s="401">
        <f t="shared" si="0"/>
        <v>14.6148057142891</v>
      </c>
    </row>
    <row r="19" ht="15" spans="1:18">
      <c r="A19" s="387" t="s">
        <v>602</v>
      </c>
      <c r="B19" s="392" t="s">
        <v>603</v>
      </c>
      <c r="C19" s="389">
        <v>1356.56</v>
      </c>
      <c r="D19" s="393"/>
      <c r="E19" s="390">
        <v>680</v>
      </c>
      <c r="F19" s="390"/>
      <c r="G19" s="391"/>
      <c r="H19" s="391"/>
      <c r="I19" s="391"/>
      <c r="J19" s="391">
        <v>400</v>
      </c>
      <c r="K19" s="391"/>
      <c r="L19" s="391"/>
      <c r="M19" s="391"/>
      <c r="N19" s="395"/>
      <c r="O19" s="395"/>
      <c r="P19" s="395"/>
      <c r="Q19" s="395"/>
      <c r="R19" s="401">
        <f t="shared" si="0"/>
        <v>276.56</v>
      </c>
    </row>
    <row r="20" ht="15" spans="1:18">
      <c r="A20" s="387" t="s">
        <v>604</v>
      </c>
      <c r="B20" s="392" t="s">
        <v>605</v>
      </c>
      <c r="C20" s="389">
        <v>591.111</v>
      </c>
      <c r="D20" s="390">
        <v>228</v>
      </c>
      <c r="E20" s="390">
        <v>358</v>
      </c>
      <c r="F20" s="390"/>
      <c r="G20" s="391"/>
      <c r="H20" s="391"/>
      <c r="I20" s="391"/>
      <c r="J20" s="391"/>
      <c r="K20" s="391"/>
      <c r="L20" s="391"/>
      <c r="M20" s="391"/>
      <c r="N20" s="395"/>
      <c r="O20" s="395"/>
      <c r="P20" s="395"/>
      <c r="Q20" s="395"/>
      <c r="R20" s="401">
        <f t="shared" si="0"/>
        <v>5.11099999999999</v>
      </c>
    </row>
    <row r="21" ht="15" spans="1:18">
      <c r="A21" s="387" t="s">
        <v>606</v>
      </c>
      <c r="B21" s="394" t="s">
        <v>607</v>
      </c>
      <c r="C21" s="389">
        <v>15</v>
      </c>
      <c r="D21" s="390"/>
      <c r="E21" s="390"/>
      <c r="F21" s="390"/>
      <c r="G21" s="391"/>
      <c r="H21" s="391"/>
      <c r="I21" s="391"/>
      <c r="J21" s="391"/>
      <c r="K21" s="391"/>
      <c r="L21" s="391"/>
      <c r="M21" s="391"/>
      <c r="N21" s="395"/>
      <c r="O21" s="395"/>
      <c r="P21" s="395"/>
      <c r="Q21" s="395"/>
      <c r="R21" s="401">
        <f t="shared" si="0"/>
        <v>15</v>
      </c>
    </row>
    <row r="22" ht="15" spans="1:18">
      <c r="A22" s="387" t="s">
        <v>608</v>
      </c>
      <c r="B22" s="392" t="s">
        <v>609</v>
      </c>
      <c r="C22" s="389">
        <v>0</v>
      </c>
      <c r="D22" s="390"/>
      <c r="E22" s="390"/>
      <c r="F22" s="390"/>
      <c r="G22" s="391"/>
      <c r="H22" s="391"/>
      <c r="I22" s="391"/>
      <c r="J22" s="391"/>
      <c r="K22" s="391"/>
      <c r="L22" s="391"/>
      <c r="M22" s="391"/>
      <c r="N22" s="395"/>
      <c r="O22" s="395"/>
      <c r="P22" s="395"/>
      <c r="Q22" s="395"/>
      <c r="R22" s="401">
        <f t="shared" si="0"/>
        <v>0</v>
      </c>
    </row>
    <row r="23" ht="15" spans="1:18">
      <c r="A23" s="387" t="s">
        <v>610</v>
      </c>
      <c r="B23" s="392" t="s">
        <v>611</v>
      </c>
      <c r="C23" s="389">
        <v>4005.02455571429</v>
      </c>
      <c r="D23" s="390">
        <v>1479</v>
      </c>
      <c r="E23" s="390">
        <v>1914</v>
      </c>
      <c r="F23" s="390"/>
      <c r="G23" s="391"/>
      <c r="H23" s="391">
        <v>283</v>
      </c>
      <c r="I23" s="391"/>
      <c r="J23" s="391"/>
      <c r="K23" s="391"/>
      <c r="L23" s="391"/>
      <c r="M23" s="391"/>
      <c r="N23" s="395"/>
      <c r="O23" s="395"/>
      <c r="P23" s="395"/>
      <c r="Q23" s="395"/>
      <c r="R23" s="401">
        <f t="shared" si="0"/>
        <v>329.02455571429</v>
      </c>
    </row>
    <row r="24" ht="15" spans="1:18">
      <c r="A24" s="387" t="s">
        <v>612</v>
      </c>
      <c r="B24" s="392" t="s">
        <v>613</v>
      </c>
      <c r="C24" s="389">
        <v>14297.8054808571</v>
      </c>
      <c r="D24" s="390">
        <v>8397</v>
      </c>
      <c r="E24" s="390">
        <v>1668</v>
      </c>
      <c r="F24" s="390">
        <v>736</v>
      </c>
      <c r="G24" s="391">
        <v>1750</v>
      </c>
      <c r="H24" s="391"/>
      <c r="I24" s="391"/>
      <c r="J24" s="391"/>
      <c r="K24" s="391"/>
      <c r="L24" s="391">
        <v>1532</v>
      </c>
      <c r="M24" s="391"/>
      <c r="N24" s="395"/>
      <c r="O24" s="395"/>
      <c r="P24" s="395"/>
      <c r="Q24" s="395"/>
      <c r="R24" s="401">
        <f t="shared" si="0"/>
        <v>214.8054808571</v>
      </c>
    </row>
    <row r="25" ht="15" spans="1:18">
      <c r="A25" s="387" t="s">
        <v>614</v>
      </c>
      <c r="B25" s="392" t="s">
        <v>615</v>
      </c>
      <c r="C25" s="389">
        <v>671.406542857143</v>
      </c>
      <c r="D25" s="390">
        <v>76</v>
      </c>
      <c r="E25" s="390">
        <v>117</v>
      </c>
      <c r="F25" s="390"/>
      <c r="G25" s="391"/>
      <c r="H25" s="391"/>
      <c r="I25" s="391"/>
      <c r="J25" s="391">
        <v>453</v>
      </c>
      <c r="K25" s="391"/>
      <c r="L25" s="391"/>
      <c r="M25" s="391"/>
      <c r="N25" s="395"/>
      <c r="O25" s="395"/>
      <c r="P25" s="395"/>
      <c r="Q25" s="395"/>
      <c r="R25" s="401">
        <f t="shared" si="0"/>
        <v>25.406542857143</v>
      </c>
    </row>
    <row r="26" ht="15" spans="1:18">
      <c r="A26" s="387" t="s">
        <v>616</v>
      </c>
      <c r="B26" s="392" t="s">
        <v>617</v>
      </c>
      <c r="C26" s="389">
        <v>2800.85105142857</v>
      </c>
      <c r="D26" s="390">
        <v>683</v>
      </c>
      <c r="E26" s="390">
        <v>1955</v>
      </c>
      <c r="F26" s="390">
        <v>25</v>
      </c>
      <c r="G26" s="391">
        <v>20</v>
      </c>
      <c r="H26" s="391"/>
      <c r="I26" s="391"/>
      <c r="J26" s="391"/>
      <c r="K26" s="391"/>
      <c r="L26" s="391"/>
      <c r="M26" s="391"/>
      <c r="N26" s="395"/>
      <c r="O26" s="395"/>
      <c r="P26" s="395"/>
      <c r="Q26" s="395"/>
      <c r="R26" s="401">
        <f t="shared" si="0"/>
        <v>117.85105142857</v>
      </c>
    </row>
    <row r="27" ht="15" spans="1:18">
      <c r="A27" s="387" t="s">
        <v>618</v>
      </c>
      <c r="B27" s="394" t="s">
        <v>619</v>
      </c>
      <c r="C27" s="389">
        <v>5000</v>
      </c>
      <c r="D27" s="395"/>
      <c r="E27" s="395"/>
      <c r="F27" s="395"/>
      <c r="G27" s="395"/>
      <c r="H27" s="395"/>
      <c r="I27" s="395"/>
      <c r="J27" s="395"/>
      <c r="K27" s="395"/>
      <c r="L27" s="395"/>
      <c r="M27" s="395"/>
      <c r="N27" s="395"/>
      <c r="O27" s="395"/>
      <c r="P27" s="395"/>
      <c r="Q27" s="399">
        <f>C27</f>
        <v>5000</v>
      </c>
      <c r="R27" s="395"/>
    </row>
    <row r="28" ht="15" spans="1:18">
      <c r="A28" s="387" t="s">
        <v>620</v>
      </c>
      <c r="B28" s="388" t="s">
        <v>621</v>
      </c>
      <c r="C28" s="389">
        <v>4216.77</v>
      </c>
      <c r="D28" s="390"/>
      <c r="E28" s="390"/>
      <c r="F28" s="390"/>
      <c r="G28" s="391"/>
      <c r="H28" s="391"/>
      <c r="I28" s="391"/>
      <c r="J28" s="391"/>
      <c r="K28" s="391"/>
      <c r="L28" s="391"/>
      <c r="M28" s="391"/>
      <c r="N28" s="395"/>
      <c r="O28" s="395"/>
      <c r="P28" s="395"/>
      <c r="Q28" s="399"/>
      <c r="R28" s="401">
        <f>C28-SUM(D28:Q28)</f>
        <v>4216.77</v>
      </c>
    </row>
    <row r="29" ht="15" spans="1:18">
      <c r="A29" s="387" t="s">
        <v>622</v>
      </c>
      <c r="B29" s="392" t="s">
        <v>623</v>
      </c>
      <c r="C29" s="389">
        <v>10683</v>
      </c>
      <c r="D29" s="395"/>
      <c r="E29" s="395"/>
      <c r="F29" s="395"/>
      <c r="G29" s="395"/>
      <c r="H29" s="395"/>
      <c r="I29" s="395"/>
      <c r="J29" s="395"/>
      <c r="K29" s="395"/>
      <c r="L29" s="395"/>
      <c r="M29" s="395"/>
      <c r="N29" s="399">
        <f>C29</f>
        <v>10683</v>
      </c>
      <c r="O29" s="395"/>
      <c r="P29" s="395"/>
      <c r="Q29" s="395"/>
      <c r="R29" s="395"/>
    </row>
    <row r="30" ht="15" spans="1:18">
      <c r="A30" s="387" t="s">
        <v>624</v>
      </c>
      <c r="B30" s="392" t="s">
        <v>625</v>
      </c>
      <c r="C30" s="389">
        <v>0</v>
      </c>
      <c r="D30" s="395"/>
      <c r="E30" s="395"/>
      <c r="F30" s="395"/>
      <c r="G30" s="395"/>
      <c r="H30" s="395"/>
      <c r="I30" s="395"/>
      <c r="J30" s="395"/>
      <c r="K30" s="395"/>
      <c r="L30" s="395"/>
      <c r="M30" s="395"/>
      <c r="N30" s="399">
        <f>C30</f>
        <v>0</v>
      </c>
      <c r="O30" s="395"/>
      <c r="P30" s="395"/>
      <c r="Q30" s="395"/>
      <c r="R30" s="395"/>
    </row>
    <row r="31" ht="15" spans="1:18">
      <c r="A31" s="387" t="s">
        <v>626</v>
      </c>
      <c r="B31" s="388" t="s">
        <v>627</v>
      </c>
      <c r="C31" s="389"/>
      <c r="D31" s="395"/>
      <c r="E31" s="395"/>
      <c r="F31" s="395"/>
      <c r="G31" s="395"/>
      <c r="H31" s="395"/>
      <c r="I31" s="395"/>
      <c r="J31" s="395"/>
      <c r="K31" s="395"/>
      <c r="L31" s="395"/>
      <c r="M31" s="395"/>
      <c r="N31" s="395"/>
      <c r="O31" s="395"/>
      <c r="P31" s="399">
        <f>C31</f>
        <v>0</v>
      </c>
      <c r="Q31" s="395"/>
      <c r="R31" s="395"/>
    </row>
    <row r="32" ht="15" spans="1:18">
      <c r="A32" s="387" t="s">
        <v>628</v>
      </c>
      <c r="B32" s="388" t="s">
        <v>629</v>
      </c>
      <c r="C32" s="389">
        <v>0</v>
      </c>
      <c r="D32" s="395"/>
      <c r="E32" s="395"/>
      <c r="F32" s="395"/>
      <c r="G32" s="395"/>
      <c r="H32" s="395"/>
      <c r="I32" s="395"/>
      <c r="J32" s="395"/>
      <c r="K32" s="395"/>
      <c r="L32" s="395"/>
      <c r="M32" s="395"/>
      <c r="N32" s="395"/>
      <c r="O32" s="399">
        <f>C32</f>
        <v>0</v>
      </c>
      <c r="P32" s="395"/>
      <c r="Q32" s="395"/>
      <c r="R32" s="395"/>
    </row>
    <row r="33" ht="15" spans="1:18">
      <c r="A33" s="387"/>
      <c r="B33" s="392"/>
      <c r="C33" s="396"/>
      <c r="D33" s="396"/>
      <c r="E33" s="396"/>
      <c r="F33" s="396"/>
      <c r="G33" s="397"/>
      <c r="H33" s="397"/>
      <c r="I33" s="397"/>
      <c r="J33" s="397"/>
      <c r="K33" s="397"/>
      <c r="L33" s="397"/>
      <c r="M33" s="397"/>
      <c r="N33" s="397"/>
      <c r="O33" s="397"/>
      <c r="P33" s="397"/>
      <c r="Q33" s="397"/>
      <c r="R33" s="397"/>
    </row>
    <row r="34" ht="15" spans="1:18">
      <c r="A34" s="398" t="s">
        <v>630</v>
      </c>
      <c r="B34" s="398"/>
      <c r="C34" s="389">
        <v>401512.509808154</v>
      </c>
      <c r="D34" s="389">
        <f t="shared" ref="D34:Q34" si="1">SUM(D6:D32)</f>
        <v>59930</v>
      </c>
      <c r="E34" s="389">
        <f t="shared" si="1"/>
        <v>70434</v>
      </c>
      <c r="F34" s="389">
        <f t="shared" si="1"/>
        <v>20720</v>
      </c>
      <c r="G34" s="389">
        <f t="shared" si="1"/>
        <v>6970</v>
      </c>
      <c r="H34" s="389">
        <f t="shared" si="1"/>
        <v>100068</v>
      </c>
      <c r="I34" s="389">
        <f t="shared" si="1"/>
        <v>2052</v>
      </c>
      <c r="J34" s="389">
        <f t="shared" si="1"/>
        <v>3763</v>
      </c>
      <c r="K34" s="389">
        <f t="shared" si="1"/>
        <v>0</v>
      </c>
      <c r="L34" s="389">
        <f t="shared" si="1"/>
        <v>52690</v>
      </c>
      <c r="M34" s="389">
        <f t="shared" si="1"/>
        <v>62271</v>
      </c>
      <c r="N34" s="389">
        <f t="shared" si="1"/>
        <v>10683</v>
      </c>
      <c r="O34" s="389">
        <f t="shared" si="1"/>
        <v>0</v>
      </c>
      <c r="P34" s="389">
        <f t="shared" si="1"/>
        <v>0</v>
      </c>
      <c r="Q34" s="389">
        <f t="shared" si="1"/>
        <v>5000</v>
      </c>
      <c r="R34" s="389">
        <f>C34-SUM(D34:Q34)</f>
        <v>6931.50980815402</v>
      </c>
    </row>
  </sheetData>
  <mergeCells count="4">
    <mergeCell ref="A2:R2"/>
    <mergeCell ref="A4:B4"/>
    <mergeCell ref="A34:B34"/>
    <mergeCell ref="C4:C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tabSelected="1" workbookViewId="0">
      <selection activeCell="B14" sqref="B14"/>
    </sheetView>
  </sheetViews>
  <sheetFormatPr defaultColWidth="9" defaultRowHeight="13.5" outlineLevelCol="2"/>
  <cols>
    <col min="2" max="2" width="42.25" customWidth="1"/>
    <col min="3" max="3" width="41" customWidth="1"/>
  </cols>
  <sheetData>
    <row r="1" spans="1:1">
      <c r="A1" s="146" t="s">
        <v>631</v>
      </c>
    </row>
    <row r="2" ht="22.5" spans="1:3">
      <c r="A2" s="370" t="s">
        <v>632</v>
      </c>
      <c r="B2" s="370"/>
      <c r="C2" s="370"/>
    </row>
    <row r="3" ht="27" spans="1:3">
      <c r="A3" s="371"/>
      <c r="B3" s="372"/>
      <c r="C3" s="373" t="s">
        <v>633</v>
      </c>
    </row>
    <row r="4" spans="1:3">
      <c r="A4" s="374" t="s">
        <v>634</v>
      </c>
      <c r="B4" s="374" t="s">
        <v>635</v>
      </c>
      <c r="C4" s="374" t="s">
        <v>636</v>
      </c>
    </row>
    <row r="5" spans="1:3">
      <c r="A5" s="374"/>
      <c r="B5" s="374"/>
      <c r="C5" s="374" t="s">
        <v>637</v>
      </c>
    </row>
    <row r="6" spans="1:3">
      <c r="A6" s="375"/>
      <c r="B6" s="374" t="s">
        <v>637</v>
      </c>
      <c r="C6" s="376">
        <f>SUM(C7,C12,C23,C31,C38,C42,C45,C49,C54,C60,C64,C69,C72)</f>
        <v>401512.68</v>
      </c>
    </row>
    <row r="7" spans="1:3">
      <c r="A7" s="377">
        <v>501</v>
      </c>
      <c r="B7" s="378" t="s">
        <v>638</v>
      </c>
      <c r="C7" s="379">
        <f>SUM(C8:C11)</f>
        <v>59930</v>
      </c>
    </row>
    <row r="8" spans="1:3">
      <c r="A8" s="377">
        <v>50101</v>
      </c>
      <c r="B8" s="380" t="s">
        <v>639</v>
      </c>
      <c r="C8" s="379">
        <v>39009.7956942004</v>
      </c>
    </row>
    <row r="9" spans="1:3">
      <c r="A9" s="377">
        <v>50102</v>
      </c>
      <c r="B9" s="380" t="s">
        <v>640</v>
      </c>
      <c r="C9" s="379">
        <v>14415.1805400224</v>
      </c>
    </row>
    <row r="10" spans="1:3">
      <c r="A10" s="377">
        <v>50103</v>
      </c>
      <c r="B10" s="380" t="s">
        <v>641</v>
      </c>
      <c r="C10" s="379">
        <v>2729.4768533312</v>
      </c>
    </row>
    <row r="11" spans="1:3">
      <c r="A11" s="377">
        <v>50199</v>
      </c>
      <c r="B11" s="380" t="s">
        <v>642</v>
      </c>
      <c r="C11" s="379">
        <v>3775.54691244608</v>
      </c>
    </row>
    <row r="12" spans="1:3">
      <c r="A12" s="377">
        <v>502</v>
      </c>
      <c r="B12" s="378" t="s">
        <v>643</v>
      </c>
      <c r="C12" s="379">
        <f>SUM(C13:C22)</f>
        <v>70434</v>
      </c>
    </row>
    <row r="13" spans="1:3">
      <c r="A13" s="377">
        <v>50201</v>
      </c>
      <c r="B13" s="380" t="s">
        <v>644</v>
      </c>
      <c r="C13" s="379">
        <v>29103.823086077</v>
      </c>
    </row>
    <row r="14" spans="1:3">
      <c r="A14" s="377">
        <v>50202</v>
      </c>
      <c r="B14" s="380" t="s">
        <v>645</v>
      </c>
      <c r="C14" s="379">
        <v>2552.91818722729</v>
      </c>
    </row>
    <row r="15" spans="1:3">
      <c r="A15" s="377">
        <v>50203</v>
      </c>
      <c r="B15" s="380" t="s">
        <v>646</v>
      </c>
      <c r="C15" s="379">
        <v>3542.4213605712</v>
      </c>
    </row>
    <row r="16" spans="1:3">
      <c r="A16" s="377">
        <v>50204</v>
      </c>
      <c r="B16" s="380" t="s">
        <v>647</v>
      </c>
      <c r="C16" s="379">
        <v>11202.3400436335</v>
      </c>
    </row>
    <row r="17" spans="1:3">
      <c r="A17" s="377">
        <v>50205</v>
      </c>
      <c r="B17" s="380" t="s">
        <v>648</v>
      </c>
      <c r="C17" s="379">
        <v>14160.3724712416</v>
      </c>
    </row>
    <row r="18" spans="1:3">
      <c r="A18" s="377">
        <v>50206</v>
      </c>
      <c r="B18" s="380" t="s">
        <v>649</v>
      </c>
      <c r="C18" s="379">
        <v>1696.1248512495</v>
      </c>
    </row>
    <row r="19" spans="1:3">
      <c r="A19" s="377">
        <v>50207</v>
      </c>
      <c r="B19" s="380" t="s">
        <v>650</v>
      </c>
      <c r="C19" s="379">
        <v>0</v>
      </c>
    </row>
    <row r="20" spans="1:3">
      <c r="A20" s="377">
        <v>50208</v>
      </c>
      <c r="B20" s="380" t="s">
        <v>651</v>
      </c>
      <c r="C20" s="379">
        <v>648</v>
      </c>
    </row>
    <row r="21" spans="1:3">
      <c r="A21" s="377">
        <v>50209</v>
      </c>
      <c r="B21" s="380" t="s">
        <v>652</v>
      </c>
      <c r="C21" s="379">
        <v>2957</v>
      </c>
    </row>
    <row r="22" spans="1:3">
      <c r="A22" s="377">
        <v>50299</v>
      </c>
      <c r="B22" s="380" t="s">
        <v>653</v>
      </c>
      <c r="C22" s="379">
        <v>4571</v>
      </c>
    </row>
    <row r="23" spans="1:3">
      <c r="A23" s="377">
        <v>503</v>
      </c>
      <c r="B23" s="378" t="s">
        <v>654</v>
      </c>
      <c r="C23" s="379">
        <f>SUM(C24:C30)</f>
        <v>20720</v>
      </c>
    </row>
    <row r="24" spans="1:3">
      <c r="A24" s="377">
        <v>50301</v>
      </c>
      <c r="B24" s="380" t="s">
        <v>655</v>
      </c>
      <c r="C24" s="379">
        <v>532</v>
      </c>
    </row>
    <row r="25" spans="1:3">
      <c r="A25" s="377">
        <v>50302</v>
      </c>
      <c r="B25" s="380" t="s">
        <v>656</v>
      </c>
      <c r="C25" s="379">
        <v>8999.22</v>
      </c>
    </row>
    <row r="26" spans="1:3">
      <c r="A26" s="377">
        <v>50303</v>
      </c>
      <c r="B26" s="380" t="s">
        <v>657</v>
      </c>
      <c r="C26" s="379">
        <v>92.78</v>
      </c>
    </row>
    <row r="27" spans="1:3">
      <c r="A27" s="377">
        <v>50305</v>
      </c>
      <c r="B27" s="380" t="s">
        <v>658</v>
      </c>
      <c r="C27" s="379">
        <v>0</v>
      </c>
    </row>
    <row r="28" spans="1:3">
      <c r="A28" s="377">
        <v>50306</v>
      </c>
      <c r="B28" s="380" t="s">
        <v>659</v>
      </c>
      <c r="C28" s="379">
        <v>1976</v>
      </c>
    </row>
    <row r="29" spans="1:3">
      <c r="A29" s="377">
        <v>50307</v>
      </c>
      <c r="B29" s="380" t="s">
        <v>660</v>
      </c>
      <c r="C29" s="379">
        <v>0</v>
      </c>
    </row>
    <row r="30" spans="1:3">
      <c r="A30" s="377">
        <v>50399</v>
      </c>
      <c r="B30" s="380" t="s">
        <v>661</v>
      </c>
      <c r="C30" s="379">
        <v>9120</v>
      </c>
    </row>
    <row r="31" spans="1:3">
      <c r="A31" s="377">
        <v>504</v>
      </c>
      <c r="B31" s="378" t="s">
        <v>662</v>
      </c>
      <c r="C31" s="379">
        <f>SUM(C32:C37)</f>
        <v>6970</v>
      </c>
    </row>
    <row r="32" spans="1:3">
      <c r="A32" s="377">
        <v>50401</v>
      </c>
      <c r="B32" s="380" t="s">
        <v>655</v>
      </c>
      <c r="C32" s="379">
        <v>0</v>
      </c>
    </row>
    <row r="33" spans="1:3">
      <c r="A33" s="377">
        <v>50402</v>
      </c>
      <c r="B33" s="380" t="s">
        <v>656</v>
      </c>
      <c r="C33" s="379">
        <v>6970</v>
      </c>
    </row>
    <row r="34" spans="1:3">
      <c r="A34" s="377">
        <v>50403</v>
      </c>
      <c r="B34" s="380" t="s">
        <v>657</v>
      </c>
      <c r="C34" s="379">
        <v>0</v>
      </c>
    </row>
    <row r="35" spans="1:3">
      <c r="A35" s="377">
        <v>50404</v>
      </c>
      <c r="B35" s="380" t="s">
        <v>659</v>
      </c>
      <c r="C35" s="379">
        <v>0</v>
      </c>
    </row>
    <row r="36" spans="1:3">
      <c r="A36" s="377">
        <v>50405</v>
      </c>
      <c r="B36" s="380" t="s">
        <v>660</v>
      </c>
      <c r="C36" s="379">
        <v>0</v>
      </c>
    </row>
    <row r="37" spans="1:3">
      <c r="A37" s="377">
        <v>50499</v>
      </c>
      <c r="B37" s="380" t="s">
        <v>661</v>
      </c>
      <c r="C37" s="379">
        <v>0</v>
      </c>
    </row>
    <row r="38" spans="1:3">
      <c r="A38" s="377">
        <v>505</v>
      </c>
      <c r="B38" s="378" t="s">
        <v>663</v>
      </c>
      <c r="C38" s="379">
        <f>SUM(C39:C41)</f>
        <v>100068</v>
      </c>
    </row>
    <row r="39" spans="1:3">
      <c r="A39" s="377">
        <v>50501</v>
      </c>
      <c r="B39" s="380" t="s">
        <v>664</v>
      </c>
      <c r="C39" s="379">
        <v>68070.12</v>
      </c>
    </row>
    <row r="40" spans="1:3">
      <c r="A40" s="377">
        <v>50502</v>
      </c>
      <c r="B40" s="380" t="s">
        <v>665</v>
      </c>
      <c r="C40" s="379">
        <v>16493.44</v>
      </c>
    </row>
    <row r="41" spans="1:3">
      <c r="A41" s="377">
        <v>50599</v>
      </c>
      <c r="B41" s="380" t="s">
        <v>666</v>
      </c>
      <c r="C41" s="379">
        <v>15504.44</v>
      </c>
    </row>
    <row r="42" spans="1:3">
      <c r="A42" s="377">
        <v>506</v>
      </c>
      <c r="B42" s="378" t="s">
        <v>667</v>
      </c>
      <c r="C42" s="379">
        <f>SUM(C43:C44)</f>
        <v>2052</v>
      </c>
    </row>
    <row r="43" spans="1:3">
      <c r="A43" s="377">
        <v>50601</v>
      </c>
      <c r="B43" s="380" t="s">
        <v>668</v>
      </c>
      <c r="C43" s="379">
        <v>2052</v>
      </c>
    </row>
    <row r="44" spans="1:3">
      <c r="A44" s="377">
        <v>50602</v>
      </c>
      <c r="B44" s="380" t="s">
        <v>669</v>
      </c>
      <c r="C44" s="379">
        <v>0</v>
      </c>
    </row>
    <row r="45" spans="1:3">
      <c r="A45" s="377">
        <v>507</v>
      </c>
      <c r="B45" s="378" t="s">
        <v>670</v>
      </c>
      <c r="C45" s="379">
        <f>SUM(C46:C48)</f>
        <v>3763</v>
      </c>
    </row>
    <row r="46" spans="1:3">
      <c r="A46" s="377">
        <v>50701</v>
      </c>
      <c r="B46" s="380" t="s">
        <v>671</v>
      </c>
      <c r="C46" s="379">
        <v>3633</v>
      </c>
    </row>
    <row r="47" spans="1:3">
      <c r="A47" s="377">
        <v>50702</v>
      </c>
      <c r="B47" s="380" t="s">
        <v>672</v>
      </c>
      <c r="C47" s="379">
        <v>95</v>
      </c>
    </row>
    <row r="48" spans="1:3">
      <c r="A48" s="377">
        <v>50799</v>
      </c>
      <c r="B48" s="380" t="s">
        <v>673</v>
      </c>
      <c r="C48" s="379">
        <v>35</v>
      </c>
    </row>
    <row r="49" spans="1:3">
      <c r="A49" s="377">
        <v>508</v>
      </c>
      <c r="B49" s="378" t="s">
        <v>674</v>
      </c>
      <c r="C49" s="379">
        <v>0</v>
      </c>
    </row>
    <row r="50" spans="1:3">
      <c r="A50" s="377">
        <v>50803</v>
      </c>
      <c r="B50" s="380" t="s">
        <v>675</v>
      </c>
      <c r="C50" s="379">
        <v>0</v>
      </c>
    </row>
    <row r="51" spans="1:3">
      <c r="A51" s="377">
        <v>50804</v>
      </c>
      <c r="B51" s="380" t="s">
        <v>676</v>
      </c>
      <c r="C51" s="379">
        <v>0</v>
      </c>
    </row>
    <row r="52" spans="1:3">
      <c r="A52" s="377">
        <v>50805</v>
      </c>
      <c r="B52" s="380" t="s">
        <v>677</v>
      </c>
      <c r="C52" s="379">
        <v>0</v>
      </c>
    </row>
    <row r="53" spans="1:3">
      <c r="A53" s="377">
        <v>50899</v>
      </c>
      <c r="B53" s="380" t="s">
        <v>678</v>
      </c>
      <c r="C53" s="379">
        <v>0</v>
      </c>
    </row>
    <row r="54" spans="1:3">
      <c r="A54" s="377">
        <v>509</v>
      </c>
      <c r="B54" s="378" t="s">
        <v>679</v>
      </c>
      <c r="C54" s="379">
        <f>SUM(C55:C59)</f>
        <v>52689.99</v>
      </c>
    </row>
    <row r="55" spans="1:3">
      <c r="A55" s="377">
        <v>50901</v>
      </c>
      <c r="B55" s="380" t="s">
        <v>680</v>
      </c>
      <c r="C55" s="379">
        <v>36224.33</v>
      </c>
    </row>
    <row r="56" spans="1:3">
      <c r="A56" s="377">
        <v>50902</v>
      </c>
      <c r="B56" s="380" t="s">
        <v>681</v>
      </c>
      <c r="C56" s="379">
        <v>0</v>
      </c>
    </row>
    <row r="57" spans="1:3">
      <c r="A57" s="377">
        <v>50903</v>
      </c>
      <c r="B57" s="380" t="s">
        <v>682</v>
      </c>
      <c r="C57" s="379">
        <v>3892.18</v>
      </c>
    </row>
    <row r="58" spans="1:3">
      <c r="A58" s="377">
        <v>50905</v>
      </c>
      <c r="B58" s="380" t="s">
        <v>683</v>
      </c>
      <c r="C58" s="379">
        <v>9778.96</v>
      </c>
    </row>
    <row r="59" spans="1:3">
      <c r="A59" s="377">
        <v>50999</v>
      </c>
      <c r="B59" s="380" t="s">
        <v>684</v>
      </c>
      <c r="C59" s="379">
        <v>2794.52</v>
      </c>
    </row>
    <row r="60" spans="1:3">
      <c r="A60" s="377">
        <v>510</v>
      </c>
      <c r="B60" s="378" t="s">
        <v>685</v>
      </c>
      <c r="C60" s="379">
        <f>SUM(C61:C63)</f>
        <v>62271</v>
      </c>
    </row>
    <row r="61" spans="1:3">
      <c r="A61" s="377">
        <v>51002</v>
      </c>
      <c r="B61" s="380" t="s">
        <v>686</v>
      </c>
      <c r="C61" s="379">
        <v>62271</v>
      </c>
    </row>
    <row r="62" spans="1:3">
      <c r="A62" s="377">
        <v>51003</v>
      </c>
      <c r="B62" s="380" t="s">
        <v>687</v>
      </c>
      <c r="C62" s="379">
        <v>0</v>
      </c>
    </row>
    <row r="63" spans="1:3">
      <c r="A63" s="377">
        <v>51004</v>
      </c>
      <c r="B63" s="381" t="s">
        <v>688</v>
      </c>
      <c r="C63" s="379">
        <v>0</v>
      </c>
    </row>
    <row r="64" spans="1:3">
      <c r="A64" s="377">
        <v>511</v>
      </c>
      <c r="B64" s="378" t="s">
        <v>689</v>
      </c>
      <c r="C64" s="379">
        <f>SUM(C65:C68)</f>
        <v>10683</v>
      </c>
    </row>
    <row r="65" spans="1:3">
      <c r="A65" s="377">
        <v>51101</v>
      </c>
      <c r="B65" s="380" t="s">
        <v>690</v>
      </c>
      <c r="C65" s="379">
        <v>10683</v>
      </c>
    </row>
    <row r="66" spans="1:3">
      <c r="A66" s="377">
        <v>51102</v>
      </c>
      <c r="B66" s="380" t="s">
        <v>691</v>
      </c>
      <c r="C66" s="379">
        <v>0</v>
      </c>
    </row>
    <row r="67" spans="1:3">
      <c r="A67" s="377">
        <v>51103</v>
      </c>
      <c r="B67" s="380" t="s">
        <v>692</v>
      </c>
      <c r="C67" s="379">
        <v>0</v>
      </c>
    </row>
    <row r="68" spans="1:3">
      <c r="A68" s="377">
        <v>51104</v>
      </c>
      <c r="B68" s="380" t="s">
        <v>693</v>
      </c>
      <c r="C68" s="379">
        <v>0</v>
      </c>
    </row>
    <row r="69" spans="1:3">
      <c r="A69" s="377">
        <v>514</v>
      </c>
      <c r="B69" s="378" t="s">
        <v>694</v>
      </c>
      <c r="C69" s="379">
        <v>5000</v>
      </c>
    </row>
    <row r="70" spans="1:3">
      <c r="A70" s="377">
        <v>51401</v>
      </c>
      <c r="B70" s="380" t="s">
        <v>695</v>
      </c>
      <c r="C70" s="379">
        <v>5000</v>
      </c>
    </row>
    <row r="71" spans="1:3">
      <c r="A71" s="377">
        <v>51402</v>
      </c>
      <c r="B71" s="380" t="s">
        <v>696</v>
      </c>
      <c r="C71" s="379">
        <v>0</v>
      </c>
    </row>
    <row r="72" spans="1:3">
      <c r="A72" s="377">
        <v>599</v>
      </c>
      <c r="B72" s="378" t="s">
        <v>697</v>
      </c>
      <c r="C72" s="379">
        <f>SUM(C73:C77)</f>
        <v>6931.69</v>
      </c>
    </row>
    <row r="73" spans="1:3">
      <c r="A73" s="377">
        <v>59907</v>
      </c>
      <c r="B73" s="380" t="s">
        <v>698</v>
      </c>
      <c r="C73" s="379">
        <v>0</v>
      </c>
    </row>
    <row r="74" spans="1:3">
      <c r="A74" s="377">
        <v>59908</v>
      </c>
      <c r="B74" s="380" t="s">
        <v>699</v>
      </c>
      <c r="C74" s="379">
        <v>0</v>
      </c>
    </row>
    <row r="75" spans="1:3">
      <c r="A75" s="377">
        <v>59909</v>
      </c>
      <c r="B75" s="380" t="s">
        <v>700</v>
      </c>
      <c r="C75" s="379">
        <v>0</v>
      </c>
    </row>
    <row r="76" spans="1:3">
      <c r="A76" s="377">
        <v>59910</v>
      </c>
      <c r="B76" s="380" t="s">
        <v>701</v>
      </c>
      <c r="C76" s="379">
        <v>0</v>
      </c>
    </row>
    <row r="77" spans="1:3">
      <c r="A77" s="377">
        <v>59999</v>
      </c>
      <c r="B77" s="380" t="s">
        <v>546</v>
      </c>
      <c r="C77" s="379">
        <v>6931.69</v>
      </c>
    </row>
  </sheetData>
  <mergeCells count="3">
    <mergeCell ref="A2:C2"/>
    <mergeCell ref="A4:A5"/>
    <mergeCell ref="B4:B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08"/>
  <sheetViews>
    <sheetView view="pageBreakPreview" zoomScale="70" zoomScaleNormal="100" topLeftCell="A250" workbookViewId="0">
      <selection activeCell="AE52" sqref="AE52"/>
    </sheetView>
  </sheetViews>
  <sheetFormatPr defaultColWidth="9" defaultRowHeight="13.5"/>
  <cols>
    <col min="1" max="1" width="7.16666666666667" style="314" customWidth="1"/>
    <col min="2" max="2" width="34.8333333333333" style="314" customWidth="1"/>
    <col min="3" max="3" width="5.33333333333333" style="315" customWidth="1"/>
    <col min="4" max="5" width="5" style="315" customWidth="1"/>
    <col min="6" max="6" width="5.66666666666667" style="315" customWidth="1"/>
    <col min="7" max="7" width="8.66666666666667" style="314" customWidth="1"/>
    <col min="8" max="8" width="8.16666666666667" style="314" customWidth="1"/>
    <col min="9" max="9" width="7.16666666666667" style="314" customWidth="1"/>
    <col min="10" max="10" width="7.66666666666667" style="314" customWidth="1"/>
    <col min="11" max="16" width="7.83333333333333" style="314" customWidth="1"/>
    <col min="17" max="18" width="6.83333333333333" style="314" customWidth="1"/>
    <col min="19" max="19" width="7.5" style="314" customWidth="1"/>
    <col min="20" max="20" width="6.66666666666667" style="314" customWidth="1"/>
    <col min="21" max="21" width="8.16666666666667" style="314" customWidth="1"/>
    <col min="22" max="22" width="6.16666666666667" style="315" customWidth="1"/>
    <col min="23" max="23" width="5" style="315" customWidth="1"/>
    <col min="24" max="24" width="6.33333333333333" style="314" customWidth="1"/>
    <col min="25" max="25" width="8.83333333333333" style="314" customWidth="1"/>
    <col min="26" max="26" width="8" style="314" customWidth="1"/>
  </cols>
  <sheetData>
    <row r="1" ht="27" spans="1:26">
      <c r="A1" s="264" t="s">
        <v>702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row>
    <row r="2" ht="11" customHeight="1" spans="1:25">
      <c r="A2" s="316"/>
      <c r="B2" s="316"/>
      <c r="C2" s="317"/>
      <c r="D2" s="318"/>
      <c r="E2" s="318"/>
      <c r="F2" s="317"/>
      <c r="G2" s="316"/>
      <c r="H2" s="319"/>
      <c r="I2" s="319"/>
      <c r="J2" s="319"/>
      <c r="K2" s="319"/>
      <c r="L2" s="319"/>
      <c r="M2" s="343"/>
      <c r="N2" s="343"/>
      <c r="O2" s="343"/>
      <c r="P2" s="343"/>
      <c r="Q2" s="343"/>
      <c r="R2" s="343"/>
      <c r="S2" s="343"/>
      <c r="T2" s="343"/>
      <c r="U2" s="343"/>
      <c r="X2" s="343"/>
      <c r="Y2" s="357" t="s">
        <v>1</v>
      </c>
    </row>
    <row r="3" ht="26.5" customHeight="1" spans="1:26">
      <c r="A3" s="320" t="s">
        <v>634</v>
      </c>
      <c r="B3" s="321" t="s">
        <v>703</v>
      </c>
      <c r="C3" s="322" t="s">
        <v>704</v>
      </c>
      <c r="D3" s="323"/>
      <c r="E3" s="323"/>
      <c r="F3" s="324" t="s">
        <v>705</v>
      </c>
      <c r="G3" s="321" t="s">
        <v>706</v>
      </c>
      <c r="H3" s="325"/>
      <c r="I3" s="325"/>
      <c r="J3" s="325"/>
      <c r="K3" s="325"/>
      <c r="L3" s="325"/>
      <c r="M3" s="344"/>
      <c r="N3" s="344"/>
      <c r="O3" s="344"/>
      <c r="P3" s="344"/>
      <c r="Q3" s="344"/>
      <c r="R3" s="344"/>
      <c r="S3" s="344"/>
      <c r="T3" s="344"/>
      <c r="U3" s="344"/>
      <c r="V3" s="350"/>
      <c r="W3" s="350"/>
      <c r="X3" s="344"/>
      <c r="Y3" s="320" t="s">
        <v>707</v>
      </c>
      <c r="Z3" s="358" t="s">
        <v>9</v>
      </c>
    </row>
    <row r="4" s="312" customFormat="1" ht="44" customHeight="1" spans="1:26">
      <c r="A4" s="320"/>
      <c r="B4" s="326"/>
      <c r="C4" s="327"/>
      <c r="D4" s="324" t="s">
        <v>708</v>
      </c>
      <c r="E4" s="328" t="s">
        <v>709</v>
      </c>
      <c r="F4" s="324"/>
      <c r="G4" s="326"/>
      <c r="H4" s="320" t="s">
        <v>710</v>
      </c>
      <c r="I4" s="320" t="s">
        <v>711</v>
      </c>
      <c r="J4" s="320" t="s">
        <v>712</v>
      </c>
      <c r="K4" s="345" t="s">
        <v>713</v>
      </c>
      <c r="L4" s="346" t="s">
        <v>714</v>
      </c>
      <c r="M4" s="346" t="s">
        <v>715</v>
      </c>
      <c r="N4" s="320" t="s">
        <v>716</v>
      </c>
      <c r="O4" s="320" t="s">
        <v>717</v>
      </c>
      <c r="P4" s="320" t="s">
        <v>718</v>
      </c>
      <c r="Q4" s="345" t="s">
        <v>719</v>
      </c>
      <c r="R4" s="345" t="s">
        <v>720</v>
      </c>
      <c r="S4" s="320" t="s">
        <v>721</v>
      </c>
      <c r="T4" s="320" t="s">
        <v>722</v>
      </c>
      <c r="U4" s="351" t="s">
        <v>723</v>
      </c>
      <c r="V4" s="352" t="s">
        <v>724</v>
      </c>
      <c r="W4" s="324" t="s">
        <v>725</v>
      </c>
      <c r="X4" s="320" t="s">
        <v>726</v>
      </c>
      <c r="Y4" s="320"/>
      <c r="Z4" s="358"/>
    </row>
    <row r="5" s="312" customFormat="1" ht="24" customHeight="1" spans="1:26">
      <c r="A5" s="329" t="s">
        <v>727</v>
      </c>
      <c r="B5" s="329"/>
      <c r="C5" s="330"/>
      <c r="D5" s="330"/>
      <c r="E5" s="330"/>
      <c r="F5" s="330"/>
      <c r="G5" s="329"/>
      <c r="H5" s="331" t="s">
        <v>728</v>
      </c>
      <c r="I5" s="347" t="s">
        <v>729</v>
      </c>
      <c r="J5" s="331" t="s">
        <v>730</v>
      </c>
      <c r="K5" s="331" t="s">
        <v>731</v>
      </c>
      <c r="L5" s="331" t="s">
        <v>732</v>
      </c>
      <c r="M5" s="348" t="s">
        <v>733</v>
      </c>
      <c r="N5" s="348" t="s">
        <v>734</v>
      </c>
      <c r="O5" s="331" t="s">
        <v>735</v>
      </c>
      <c r="P5" s="349" t="s">
        <v>734</v>
      </c>
      <c r="Q5" s="348" t="s">
        <v>736</v>
      </c>
      <c r="R5" s="348"/>
      <c r="S5" s="331" t="s">
        <v>737</v>
      </c>
      <c r="T5" s="349" t="s">
        <v>734</v>
      </c>
      <c r="U5" s="348" t="s">
        <v>738</v>
      </c>
      <c r="V5" s="353" t="s">
        <v>733</v>
      </c>
      <c r="W5" s="354"/>
      <c r="X5" s="348" t="s">
        <v>733</v>
      </c>
      <c r="Y5" s="348"/>
      <c r="Z5" s="348"/>
    </row>
    <row r="6" s="313" customFormat="1" ht="16" customHeight="1" spans="1:26">
      <c r="A6" s="332" t="s">
        <v>739</v>
      </c>
      <c r="B6" s="332"/>
      <c r="C6" s="333">
        <v>9912</v>
      </c>
      <c r="D6" s="333">
        <v>7586</v>
      </c>
      <c r="E6" s="333">
        <v>3999</v>
      </c>
      <c r="F6" s="333">
        <v>6502</v>
      </c>
      <c r="G6" s="334">
        <v>134497.889008154</v>
      </c>
      <c r="H6" s="334">
        <v>43160.1036</v>
      </c>
      <c r="I6" s="334">
        <v>2158.00518</v>
      </c>
      <c r="J6" s="334">
        <v>19350.0790971429</v>
      </c>
      <c r="K6" s="334">
        <v>771.56295</v>
      </c>
      <c r="L6" s="334">
        <v>13083.7044</v>
      </c>
      <c r="M6" s="334">
        <v>6612.9</v>
      </c>
      <c r="N6" s="334">
        <v>142.38</v>
      </c>
      <c r="O6" s="334">
        <v>4925.71176</v>
      </c>
      <c r="P6" s="334">
        <v>623.5416</v>
      </c>
      <c r="Q6" s="334">
        <v>315</v>
      </c>
      <c r="R6" s="334">
        <v>310</v>
      </c>
      <c r="S6" s="334">
        <v>3020.424</v>
      </c>
      <c r="T6" s="334">
        <v>69.1392</v>
      </c>
      <c r="U6" s="334">
        <v>32799.2106210115</v>
      </c>
      <c r="V6" s="355">
        <v>6502</v>
      </c>
      <c r="W6" s="355">
        <v>955</v>
      </c>
      <c r="X6" s="334">
        <v>654.1266</v>
      </c>
      <c r="Y6" s="334">
        <v>135555.3408</v>
      </c>
      <c r="Z6" s="334">
        <v>-1057.45179184567</v>
      </c>
    </row>
    <row r="7" spans="1:26">
      <c r="A7" s="335">
        <v>201</v>
      </c>
      <c r="B7" s="336" t="s">
        <v>12</v>
      </c>
      <c r="C7" s="333">
        <v>2325</v>
      </c>
      <c r="D7" s="333">
        <v>1087</v>
      </c>
      <c r="E7" s="333">
        <v>595</v>
      </c>
      <c r="F7" s="333">
        <v>1072</v>
      </c>
      <c r="G7" s="334">
        <v>22108.34966</v>
      </c>
      <c r="H7" s="334">
        <v>9221.841</v>
      </c>
      <c r="I7" s="334">
        <v>461.09205</v>
      </c>
      <c r="J7" s="334">
        <v>2520.72</v>
      </c>
      <c r="K7" s="334">
        <v>424.33945</v>
      </c>
      <c r="L7" s="334">
        <v>2926.7292</v>
      </c>
      <c r="M7" s="334">
        <v>1511.25</v>
      </c>
      <c r="N7" s="334">
        <v>21.132</v>
      </c>
      <c r="O7" s="334">
        <v>2707.54776</v>
      </c>
      <c r="P7" s="334">
        <v>68.3148</v>
      </c>
      <c r="Q7" s="334">
        <v>0</v>
      </c>
      <c r="R7" s="334">
        <v>0</v>
      </c>
      <c r="S7" s="334">
        <v>1023.804</v>
      </c>
      <c r="T7" s="334">
        <v>12.0828</v>
      </c>
      <c r="U7" s="334">
        <v>0</v>
      </c>
      <c r="V7" s="355">
        <v>1072</v>
      </c>
      <c r="W7" s="355">
        <v>194</v>
      </c>
      <c r="X7" s="334">
        <v>137.4966</v>
      </c>
      <c r="Y7" s="334">
        <v>21985.1229</v>
      </c>
      <c r="Z7" s="334">
        <v>123.226760000005</v>
      </c>
    </row>
    <row r="8" ht="14.25" spans="1:26">
      <c r="A8" s="335">
        <v>20101</v>
      </c>
      <c r="B8" s="337" t="s">
        <v>740</v>
      </c>
      <c r="C8" s="333">
        <v>41</v>
      </c>
      <c r="D8" s="333">
        <v>4</v>
      </c>
      <c r="E8" s="333">
        <v>11</v>
      </c>
      <c r="F8" s="333">
        <v>39</v>
      </c>
      <c r="G8" s="334">
        <v>466.439928571429</v>
      </c>
      <c r="H8" s="334">
        <v>210.2088</v>
      </c>
      <c r="I8" s="334">
        <v>10.51044</v>
      </c>
      <c r="J8" s="334">
        <v>9.95142857142857</v>
      </c>
      <c r="K8" s="334">
        <v>16.2999</v>
      </c>
      <c r="L8" s="334">
        <v>59.9292</v>
      </c>
      <c r="M8" s="334">
        <v>26.65</v>
      </c>
      <c r="N8" s="334">
        <v>0.396</v>
      </c>
      <c r="O8" s="334">
        <v>92.64216</v>
      </c>
      <c r="P8" s="334">
        <v>0</v>
      </c>
      <c r="Q8" s="334">
        <v>0</v>
      </c>
      <c r="R8" s="334">
        <v>0</v>
      </c>
      <c r="S8" s="334">
        <v>0</v>
      </c>
      <c r="T8" s="334">
        <v>0</v>
      </c>
      <c r="U8" s="334">
        <v>0</v>
      </c>
      <c r="V8" s="355">
        <v>39</v>
      </c>
      <c r="W8" s="355">
        <v>2</v>
      </c>
      <c r="X8" s="334">
        <v>0.852</v>
      </c>
      <c r="Y8" s="334"/>
      <c r="Z8" s="334"/>
    </row>
    <row r="9" spans="1:26">
      <c r="A9" s="335">
        <v>2010101</v>
      </c>
      <c r="B9" s="338" t="s">
        <v>741</v>
      </c>
      <c r="C9" s="333">
        <v>41</v>
      </c>
      <c r="D9" s="333">
        <v>4</v>
      </c>
      <c r="E9" s="333">
        <v>11</v>
      </c>
      <c r="F9" s="333">
        <v>39</v>
      </c>
      <c r="G9" s="334">
        <v>466.439928571429</v>
      </c>
      <c r="H9" s="334">
        <v>210.2088</v>
      </c>
      <c r="I9" s="334">
        <v>10.51044</v>
      </c>
      <c r="J9" s="334">
        <v>9.95142857142857</v>
      </c>
      <c r="K9" s="334">
        <v>16.2999</v>
      </c>
      <c r="L9" s="334">
        <v>59.9292</v>
      </c>
      <c r="M9" s="334">
        <v>26.65</v>
      </c>
      <c r="N9" s="334">
        <v>0.396</v>
      </c>
      <c r="O9" s="334">
        <v>92.64216</v>
      </c>
      <c r="P9" s="334">
        <v>0</v>
      </c>
      <c r="Q9" s="334"/>
      <c r="R9" s="334"/>
      <c r="S9" s="334">
        <v>0</v>
      </c>
      <c r="T9" s="334">
        <v>0</v>
      </c>
      <c r="U9" s="356"/>
      <c r="V9" s="355">
        <v>39</v>
      </c>
      <c r="W9" s="355">
        <v>2</v>
      </c>
      <c r="X9" s="334">
        <v>0.852</v>
      </c>
      <c r="Y9" s="334"/>
      <c r="Z9" s="334"/>
    </row>
    <row r="10" ht="14.25" spans="1:27">
      <c r="A10" s="335">
        <v>20102</v>
      </c>
      <c r="B10" s="337" t="s">
        <v>742</v>
      </c>
      <c r="C10" s="333">
        <v>36</v>
      </c>
      <c r="D10" s="333">
        <v>5</v>
      </c>
      <c r="E10" s="333">
        <v>10</v>
      </c>
      <c r="F10" s="333">
        <v>22</v>
      </c>
      <c r="G10" s="334">
        <v>388.601945714286</v>
      </c>
      <c r="H10" s="334">
        <v>179.3772</v>
      </c>
      <c r="I10" s="334">
        <v>8.96886</v>
      </c>
      <c r="J10" s="334">
        <v>11.9742857142857</v>
      </c>
      <c r="K10" s="334">
        <v>13.4136</v>
      </c>
      <c r="L10" s="334">
        <v>51.6972</v>
      </c>
      <c r="M10" s="334">
        <v>23.4</v>
      </c>
      <c r="N10" s="334">
        <v>0.36</v>
      </c>
      <c r="O10" s="334">
        <v>77.4108</v>
      </c>
      <c r="P10" s="334">
        <v>0</v>
      </c>
      <c r="Q10" s="334">
        <v>0</v>
      </c>
      <c r="R10" s="334">
        <v>0</v>
      </c>
      <c r="S10" s="334">
        <v>0</v>
      </c>
      <c r="T10" s="334">
        <v>0</v>
      </c>
      <c r="U10" s="334">
        <v>0</v>
      </c>
      <c r="V10" s="355">
        <v>22</v>
      </c>
      <c r="W10" s="355">
        <v>0</v>
      </c>
      <c r="X10" s="334">
        <v>0</v>
      </c>
      <c r="Y10" s="334"/>
      <c r="Z10" s="334"/>
      <c r="AA10" s="359"/>
    </row>
    <row r="11" spans="1:26">
      <c r="A11" s="335">
        <v>2010201</v>
      </c>
      <c r="B11" s="339" t="s">
        <v>743</v>
      </c>
      <c r="C11" s="333">
        <v>36</v>
      </c>
      <c r="D11" s="333">
        <v>5</v>
      </c>
      <c r="E11" s="333">
        <v>10</v>
      </c>
      <c r="F11" s="333">
        <v>22</v>
      </c>
      <c r="G11" s="334">
        <v>388.601945714286</v>
      </c>
      <c r="H11" s="334">
        <v>179.3772</v>
      </c>
      <c r="I11" s="334">
        <v>8.96886</v>
      </c>
      <c r="J11" s="334">
        <v>11.9742857142857</v>
      </c>
      <c r="K11" s="334">
        <v>13.4136</v>
      </c>
      <c r="L11" s="334">
        <v>51.6972</v>
      </c>
      <c r="M11" s="334">
        <v>23.4</v>
      </c>
      <c r="N11" s="334">
        <v>0.36</v>
      </c>
      <c r="O11" s="334">
        <v>77.4108</v>
      </c>
      <c r="P11" s="334">
        <v>0</v>
      </c>
      <c r="Q11" s="334"/>
      <c r="R11" s="334"/>
      <c r="S11" s="334">
        <v>0</v>
      </c>
      <c r="T11" s="334">
        <v>0</v>
      </c>
      <c r="U11" s="356"/>
      <c r="V11" s="355">
        <v>22</v>
      </c>
      <c r="W11" s="355">
        <v>0</v>
      </c>
      <c r="X11" s="334">
        <v>0</v>
      </c>
      <c r="Y11" s="334"/>
      <c r="Z11" s="334"/>
    </row>
    <row r="12" ht="14.25" spans="1:26">
      <c r="A12" s="335">
        <v>20103</v>
      </c>
      <c r="B12" s="337" t="s">
        <v>744</v>
      </c>
      <c r="C12" s="333">
        <v>1542</v>
      </c>
      <c r="D12" s="333">
        <v>793</v>
      </c>
      <c r="E12" s="333">
        <v>343</v>
      </c>
      <c r="F12" s="333">
        <v>652</v>
      </c>
      <c r="G12" s="334">
        <v>14457.5651571429</v>
      </c>
      <c r="H12" s="334">
        <v>5874.915</v>
      </c>
      <c r="I12" s="334">
        <v>293.74575</v>
      </c>
      <c r="J12" s="334">
        <v>1831.30285714286</v>
      </c>
      <c r="K12" s="334">
        <v>237.59495</v>
      </c>
      <c r="L12" s="334">
        <v>1896.72</v>
      </c>
      <c r="M12" s="334">
        <v>1002.3</v>
      </c>
      <c r="N12" s="334">
        <v>12.06</v>
      </c>
      <c r="O12" s="334">
        <v>1551.7056</v>
      </c>
      <c r="P12" s="334">
        <v>0</v>
      </c>
      <c r="Q12" s="334">
        <v>0</v>
      </c>
      <c r="R12" s="334">
        <v>0</v>
      </c>
      <c r="S12" s="334">
        <v>985.932</v>
      </c>
      <c r="T12" s="334">
        <v>3.678</v>
      </c>
      <c r="U12" s="334">
        <v>0</v>
      </c>
      <c r="V12" s="355">
        <v>652</v>
      </c>
      <c r="W12" s="355">
        <v>161</v>
      </c>
      <c r="X12" s="334">
        <v>115.611</v>
      </c>
      <c r="Y12" s="334"/>
      <c r="Z12" s="334"/>
    </row>
    <row r="13" spans="1:26">
      <c r="A13" s="335">
        <v>2010301</v>
      </c>
      <c r="B13" s="340" t="s">
        <v>745</v>
      </c>
      <c r="C13" s="333">
        <v>52</v>
      </c>
      <c r="D13" s="333">
        <v>12</v>
      </c>
      <c r="E13" s="333">
        <v>11</v>
      </c>
      <c r="F13" s="333">
        <v>33</v>
      </c>
      <c r="G13" s="334">
        <v>548.59968</v>
      </c>
      <c r="H13" s="334">
        <v>249.8856</v>
      </c>
      <c r="I13" s="334">
        <v>12.49428</v>
      </c>
      <c r="J13" s="334">
        <v>28.98</v>
      </c>
      <c r="K13" s="334">
        <v>17.0506</v>
      </c>
      <c r="L13" s="334">
        <v>73.806</v>
      </c>
      <c r="M13" s="334">
        <v>33.8</v>
      </c>
      <c r="N13" s="334">
        <v>0.396</v>
      </c>
      <c r="O13" s="334">
        <v>98.5032</v>
      </c>
      <c r="P13" s="334">
        <v>0</v>
      </c>
      <c r="Q13" s="334"/>
      <c r="R13" s="334"/>
      <c r="S13" s="334">
        <v>0</v>
      </c>
      <c r="T13" s="334">
        <v>0</v>
      </c>
      <c r="U13" s="356"/>
      <c r="V13" s="355">
        <v>33</v>
      </c>
      <c r="W13" s="355">
        <v>2</v>
      </c>
      <c r="X13" s="334">
        <v>0.684</v>
      </c>
      <c r="Y13" s="334"/>
      <c r="Z13" s="334"/>
    </row>
    <row r="14" spans="1:26">
      <c r="A14" s="335">
        <v>2010301</v>
      </c>
      <c r="B14" s="340" t="s">
        <v>746</v>
      </c>
      <c r="C14" s="333">
        <v>20</v>
      </c>
      <c r="D14" s="333">
        <v>10</v>
      </c>
      <c r="E14" s="333">
        <v>8</v>
      </c>
      <c r="F14" s="333">
        <v>2</v>
      </c>
      <c r="G14" s="334">
        <v>170.251645714286</v>
      </c>
      <c r="H14" s="334">
        <v>77.2992</v>
      </c>
      <c r="I14" s="334">
        <v>3.86496</v>
      </c>
      <c r="J14" s="334">
        <v>23.1342857142857</v>
      </c>
      <c r="K14" s="334">
        <v>3.4452</v>
      </c>
      <c r="L14" s="334">
        <v>24.8424</v>
      </c>
      <c r="M14" s="334">
        <v>13</v>
      </c>
      <c r="N14" s="334">
        <v>0.288</v>
      </c>
      <c r="O14" s="334">
        <v>22.3776</v>
      </c>
      <c r="P14" s="334">
        <v>0</v>
      </c>
      <c r="Q14" s="334"/>
      <c r="R14" s="334"/>
      <c r="S14" s="334">
        <v>0</v>
      </c>
      <c r="T14" s="334">
        <v>0</v>
      </c>
      <c r="U14" s="356"/>
      <c r="V14" s="355">
        <v>2</v>
      </c>
      <c r="W14" s="355">
        <v>0</v>
      </c>
      <c r="X14" s="334">
        <v>0</v>
      </c>
      <c r="Y14" s="334"/>
      <c r="Z14" s="334"/>
    </row>
    <row r="15" spans="1:26">
      <c r="A15" s="335">
        <v>2010301</v>
      </c>
      <c r="B15" s="340" t="s">
        <v>747</v>
      </c>
      <c r="C15" s="333">
        <v>54</v>
      </c>
      <c r="D15" s="333">
        <v>15</v>
      </c>
      <c r="E15" s="333">
        <v>9</v>
      </c>
      <c r="F15" s="333">
        <v>15</v>
      </c>
      <c r="G15" s="334">
        <v>507.730857142857</v>
      </c>
      <c r="H15" s="334">
        <v>230.592</v>
      </c>
      <c r="I15" s="334">
        <v>11.5296</v>
      </c>
      <c r="J15" s="334">
        <v>35.5628571428571</v>
      </c>
      <c r="K15" s="334">
        <v>14.278</v>
      </c>
      <c r="L15" s="334">
        <v>70.3668</v>
      </c>
      <c r="M15" s="334">
        <v>35.1</v>
      </c>
      <c r="N15" s="334">
        <v>0.324</v>
      </c>
      <c r="O15" s="334">
        <v>86.7936</v>
      </c>
      <c r="P15" s="334">
        <v>0</v>
      </c>
      <c r="Q15" s="334"/>
      <c r="R15" s="334"/>
      <c r="S15" s="334">
        <v>2.052</v>
      </c>
      <c r="T15" s="334">
        <v>3.678</v>
      </c>
      <c r="U15" s="356"/>
      <c r="V15" s="355">
        <v>15</v>
      </c>
      <c r="W15" s="355">
        <v>4</v>
      </c>
      <c r="X15" s="334">
        <v>2.454</v>
      </c>
      <c r="Y15" s="334"/>
      <c r="Z15" s="334"/>
    </row>
    <row r="16" spans="1:26">
      <c r="A16" s="335">
        <v>2010301</v>
      </c>
      <c r="B16" s="340" t="s">
        <v>748</v>
      </c>
      <c r="C16" s="333">
        <v>234</v>
      </c>
      <c r="D16" s="333">
        <v>154</v>
      </c>
      <c r="E16" s="333">
        <v>49</v>
      </c>
      <c r="F16" s="333">
        <v>109</v>
      </c>
      <c r="G16" s="334">
        <v>2212.78784285714</v>
      </c>
      <c r="H16" s="334">
        <v>911.604</v>
      </c>
      <c r="I16" s="334">
        <v>45.5802</v>
      </c>
      <c r="J16" s="334">
        <v>355.457142857143</v>
      </c>
      <c r="K16" s="334">
        <v>24.7401</v>
      </c>
      <c r="L16" s="334">
        <v>278.0844</v>
      </c>
      <c r="M16" s="334">
        <v>152.1</v>
      </c>
      <c r="N16" s="334">
        <v>1.62</v>
      </c>
      <c r="O16" s="334">
        <v>174.246</v>
      </c>
      <c r="P16" s="334">
        <v>0</v>
      </c>
      <c r="Q16" s="334"/>
      <c r="R16" s="334"/>
      <c r="S16" s="334">
        <v>144.384</v>
      </c>
      <c r="T16" s="334">
        <v>0</v>
      </c>
      <c r="U16" s="356"/>
      <c r="V16" s="355">
        <v>109</v>
      </c>
      <c r="W16" s="355">
        <v>22</v>
      </c>
      <c r="X16" s="334">
        <v>15.972</v>
      </c>
      <c r="Y16" s="334"/>
      <c r="Z16" s="334"/>
    </row>
    <row r="17" spans="1:26">
      <c r="A17" s="335">
        <v>2010301</v>
      </c>
      <c r="B17" s="340" t="s">
        <v>749</v>
      </c>
      <c r="C17" s="333">
        <v>93</v>
      </c>
      <c r="D17" s="333">
        <v>49</v>
      </c>
      <c r="E17" s="333">
        <v>19</v>
      </c>
      <c r="F17" s="333">
        <v>46</v>
      </c>
      <c r="G17" s="334">
        <v>903.29812</v>
      </c>
      <c r="H17" s="334">
        <v>372.9744</v>
      </c>
      <c r="I17" s="334">
        <v>18.64872</v>
      </c>
      <c r="J17" s="334">
        <v>112.8</v>
      </c>
      <c r="K17" s="334">
        <v>14.8074</v>
      </c>
      <c r="L17" s="334">
        <v>115.4568</v>
      </c>
      <c r="M17" s="334">
        <v>60.45</v>
      </c>
      <c r="N17" s="334">
        <v>0.684</v>
      </c>
      <c r="O17" s="334">
        <v>85.8948</v>
      </c>
      <c r="P17" s="334">
        <v>0</v>
      </c>
      <c r="Q17" s="334"/>
      <c r="R17" s="334"/>
      <c r="S17" s="334">
        <v>65.376</v>
      </c>
      <c r="T17" s="334">
        <v>0</v>
      </c>
      <c r="U17" s="356"/>
      <c r="V17" s="355">
        <v>46</v>
      </c>
      <c r="W17" s="355">
        <v>13</v>
      </c>
      <c r="X17" s="334">
        <v>10.206</v>
      </c>
      <c r="Y17" s="334"/>
      <c r="Z17" s="334"/>
    </row>
    <row r="18" spans="1:26">
      <c r="A18" s="335">
        <v>2010301</v>
      </c>
      <c r="B18" s="340" t="s">
        <v>750</v>
      </c>
      <c r="C18" s="333">
        <v>109</v>
      </c>
      <c r="D18" s="333">
        <v>56</v>
      </c>
      <c r="E18" s="333">
        <v>26</v>
      </c>
      <c r="F18" s="333">
        <v>50</v>
      </c>
      <c r="G18" s="334">
        <v>1024.69262571429</v>
      </c>
      <c r="H18" s="334">
        <v>416.5308</v>
      </c>
      <c r="I18" s="334">
        <v>20.82654</v>
      </c>
      <c r="J18" s="334">
        <v>130.834285714286</v>
      </c>
      <c r="K18" s="334">
        <v>17.2328</v>
      </c>
      <c r="L18" s="334">
        <v>134.862</v>
      </c>
      <c r="M18" s="334">
        <v>70.85</v>
      </c>
      <c r="N18" s="334">
        <v>0.936</v>
      </c>
      <c r="O18" s="334">
        <v>101.7192</v>
      </c>
      <c r="P18" s="334">
        <v>0</v>
      </c>
      <c r="Q18" s="334"/>
      <c r="R18" s="334"/>
      <c r="S18" s="334">
        <v>69.336</v>
      </c>
      <c r="T18" s="334">
        <v>0</v>
      </c>
      <c r="U18" s="356"/>
      <c r="V18" s="355">
        <v>50</v>
      </c>
      <c r="W18" s="355">
        <v>15</v>
      </c>
      <c r="X18" s="334">
        <v>11.565</v>
      </c>
      <c r="Y18" s="334"/>
      <c r="Z18" s="334"/>
    </row>
    <row r="19" spans="1:26">
      <c r="A19" s="335">
        <v>2010301</v>
      </c>
      <c r="B19" s="340" t="s">
        <v>751</v>
      </c>
      <c r="C19" s="333">
        <v>60</v>
      </c>
      <c r="D19" s="333">
        <v>32</v>
      </c>
      <c r="E19" s="333">
        <v>13</v>
      </c>
      <c r="F19" s="333">
        <v>19</v>
      </c>
      <c r="G19" s="334">
        <v>582.92266</v>
      </c>
      <c r="H19" s="334">
        <v>241.1112</v>
      </c>
      <c r="I19" s="334">
        <v>12.05556</v>
      </c>
      <c r="J19" s="334">
        <v>76.14</v>
      </c>
      <c r="K19" s="334">
        <v>9.5655</v>
      </c>
      <c r="L19" s="334">
        <v>77.028</v>
      </c>
      <c r="M19" s="334">
        <v>39</v>
      </c>
      <c r="N19" s="334">
        <v>0.468</v>
      </c>
      <c r="O19" s="334">
        <v>63.1944</v>
      </c>
      <c r="P19" s="334">
        <v>0</v>
      </c>
      <c r="Q19" s="334"/>
      <c r="R19" s="334"/>
      <c r="S19" s="334">
        <v>43.2</v>
      </c>
      <c r="T19" s="334">
        <v>0</v>
      </c>
      <c r="U19" s="356"/>
      <c r="V19" s="355">
        <v>19</v>
      </c>
      <c r="W19" s="355">
        <v>4</v>
      </c>
      <c r="X19" s="334">
        <v>2.16</v>
      </c>
      <c r="Y19" s="334"/>
      <c r="Z19" s="334"/>
    </row>
    <row r="20" spans="1:26">
      <c r="A20" s="335">
        <v>2010301</v>
      </c>
      <c r="B20" s="340" t="s">
        <v>752</v>
      </c>
      <c r="C20" s="333">
        <v>68</v>
      </c>
      <c r="D20" s="333">
        <v>34</v>
      </c>
      <c r="E20" s="333">
        <v>13</v>
      </c>
      <c r="F20" s="333">
        <v>22</v>
      </c>
      <c r="G20" s="334">
        <v>631.770588571429</v>
      </c>
      <c r="H20" s="334">
        <v>254.9592</v>
      </c>
      <c r="I20" s="334">
        <v>12.74796</v>
      </c>
      <c r="J20" s="334">
        <v>79.3114285714285</v>
      </c>
      <c r="K20" s="334">
        <v>10.7324</v>
      </c>
      <c r="L20" s="334">
        <v>83.2248</v>
      </c>
      <c r="M20" s="334">
        <v>44.2</v>
      </c>
      <c r="N20" s="334">
        <v>0.432</v>
      </c>
      <c r="O20" s="334">
        <v>59.0688</v>
      </c>
      <c r="P20" s="334">
        <v>0</v>
      </c>
      <c r="Q20" s="334"/>
      <c r="R20" s="334"/>
      <c r="S20" s="334">
        <v>57.624</v>
      </c>
      <c r="T20" s="334">
        <v>0</v>
      </c>
      <c r="U20" s="356"/>
      <c r="V20" s="355">
        <v>22</v>
      </c>
      <c r="W20" s="355">
        <v>13</v>
      </c>
      <c r="X20" s="334">
        <v>7.47</v>
      </c>
      <c r="Y20" s="334"/>
      <c r="Z20" s="334"/>
    </row>
    <row r="21" spans="1:26">
      <c r="A21" s="335">
        <v>2010301</v>
      </c>
      <c r="B21" s="340" t="s">
        <v>753</v>
      </c>
      <c r="C21" s="333">
        <v>83</v>
      </c>
      <c r="D21" s="333">
        <v>41</v>
      </c>
      <c r="E21" s="333">
        <v>19</v>
      </c>
      <c r="F21" s="333">
        <v>37</v>
      </c>
      <c r="G21" s="334">
        <v>771.466325714286</v>
      </c>
      <c r="H21" s="334">
        <v>299.9508</v>
      </c>
      <c r="I21" s="334">
        <v>14.99754</v>
      </c>
      <c r="J21" s="334">
        <v>97.7742857142857</v>
      </c>
      <c r="K21" s="334">
        <v>11.8577</v>
      </c>
      <c r="L21" s="334">
        <v>103.224</v>
      </c>
      <c r="M21" s="334">
        <v>53.95</v>
      </c>
      <c r="N21" s="334">
        <v>0.684</v>
      </c>
      <c r="O21" s="334">
        <v>90.27</v>
      </c>
      <c r="P21" s="334">
        <v>0</v>
      </c>
      <c r="Q21" s="334"/>
      <c r="R21" s="334"/>
      <c r="S21" s="334">
        <v>58.104</v>
      </c>
      <c r="T21" s="334">
        <v>0</v>
      </c>
      <c r="U21" s="356"/>
      <c r="V21" s="355">
        <v>37</v>
      </c>
      <c r="W21" s="355">
        <v>5</v>
      </c>
      <c r="X21" s="334">
        <v>3.654</v>
      </c>
      <c r="Y21" s="334"/>
      <c r="Z21" s="334"/>
    </row>
    <row r="22" spans="1:26">
      <c r="A22" s="335">
        <v>2010301</v>
      </c>
      <c r="B22" s="340" t="s">
        <v>754</v>
      </c>
      <c r="C22" s="333">
        <v>111</v>
      </c>
      <c r="D22" s="333">
        <v>51</v>
      </c>
      <c r="E22" s="333">
        <v>38</v>
      </c>
      <c r="F22" s="333">
        <v>50</v>
      </c>
      <c r="G22" s="334">
        <v>1037.1776</v>
      </c>
      <c r="H22" s="334">
        <v>404.55</v>
      </c>
      <c r="I22" s="334">
        <v>20.2275</v>
      </c>
      <c r="J22" s="334">
        <v>121.2</v>
      </c>
      <c r="K22" s="334">
        <v>17.1393</v>
      </c>
      <c r="L22" s="334">
        <v>137.082</v>
      </c>
      <c r="M22" s="334">
        <v>72.15</v>
      </c>
      <c r="N22" s="334">
        <v>1.368</v>
      </c>
      <c r="O22" s="334">
        <v>127.9548</v>
      </c>
      <c r="P22" s="334">
        <v>0</v>
      </c>
      <c r="Q22" s="334"/>
      <c r="R22" s="334"/>
      <c r="S22" s="334">
        <v>71.448</v>
      </c>
      <c r="T22" s="334">
        <v>0</v>
      </c>
      <c r="U22" s="356"/>
      <c r="V22" s="355">
        <v>50</v>
      </c>
      <c r="W22" s="355">
        <v>18</v>
      </c>
      <c r="X22" s="334">
        <v>14.058</v>
      </c>
      <c r="Y22" s="334"/>
      <c r="Z22" s="334"/>
    </row>
    <row r="23" spans="1:26">
      <c r="A23" s="335">
        <v>2010301</v>
      </c>
      <c r="B23" s="340" t="s">
        <v>755</v>
      </c>
      <c r="C23" s="333">
        <v>60</v>
      </c>
      <c r="D23" s="333">
        <v>31</v>
      </c>
      <c r="E23" s="333">
        <v>13</v>
      </c>
      <c r="F23" s="333">
        <v>13</v>
      </c>
      <c r="G23" s="334">
        <v>557.847322857143</v>
      </c>
      <c r="H23" s="334">
        <v>226.5756</v>
      </c>
      <c r="I23" s="334">
        <v>11.32878</v>
      </c>
      <c r="J23" s="334">
        <v>73.6371428571428</v>
      </c>
      <c r="K23" s="334">
        <v>8.937</v>
      </c>
      <c r="L23" s="334">
        <v>75.366</v>
      </c>
      <c r="M23" s="334">
        <v>39</v>
      </c>
      <c r="N23" s="334">
        <v>0.468</v>
      </c>
      <c r="O23" s="334">
        <v>60.6588</v>
      </c>
      <c r="P23" s="334">
        <v>0</v>
      </c>
      <c r="Q23" s="334"/>
      <c r="R23" s="334"/>
      <c r="S23" s="334">
        <v>43.98</v>
      </c>
      <c r="T23" s="334">
        <v>0</v>
      </c>
      <c r="U23" s="356"/>
      <c r="V23" s="355">
        <v>13</v>
      </c>
      <c r="W23" s="355">
        <v>6</v>
      </c>
      <c r="X23" s="334">
        <v>4.896</v>
      </c>
      <c r="Y23" s="334"/>
      <c r="Z23" s="334"/>
    </row>
    <row r="24" spans="1:26">
      <c r="A24" s="335">
        <v>2010301</v>
      </c>
      <c r="B24" s="340" t="s">
        <v>756</v>
      </c>
      <c r="C24" s="333">
        <v>95</v>
      </c>
      <c r="D24" s="333">
        <v>45</v>
      </c>
      <c r="E24" s="333">
        <v>22</v>
      </c>
      <c r="F24" s="333">
        <v>42</v>
      </c>
      <c r="G24" s="334">
        <v>875.648328571429</v>
      </c>
      <c r="H24" s="334">
        <v>341.586</v>
      </c>
      <c r="I24" s="334">
        <v>17.0793</v>
      </c>
      <c r="J24" s="334">
        <v>100.551428571429</v>
      </c>
      <c r="K24" s="334">
        <v>14.628</v>
      </c>
      <c r="L24" s="334">
        <v>116.676</v>
      </c>
      <c r="M24" s="334">
        <v>61.75</v>
      </c>
      <c r="N24" s="334">
        <v>0.792</v>
      </c>
      <c r="O24" s="334">
        <v>110.9616</v>
      </c>
      <c r="P24" s="334">
        <v>0</v>
      </c>
      <c r="Q24" s="334"/>
      <c r="R24" s="334"/>
      <c r="S24" s="334">
        <v>63.828</v>
      </c>
      <c r="T24" s="334">
        <v>0</v>
      </c>
      <c r="U24" s="356"/>
      <c r="V24" s="355">
        <v>42</v>
      </c>
      <c r="W24" s="355">
        <v>7</v>
      </c>
      <c r="X24" s="334">
        <v>5.796</v>
      </c>
      <c r="Y24" s="334"/>
      <c r="Z24" s="334"/>
    </row>
    <row r="25" spans="1:26">
      <c r="A25" s="335">
        <v>2010301</v>
      </c>
      <c r="B25" s="340" t="s">
        <v>757</v>
      </c>
      <c r="C25" s="333">
        <v>95</v>
      </c>
      <c r="D25" s="333">
        <v>44</v>
      </c>
      <c r="E25" s="333">
        <v>29</v>
      </c>
      <c r="F25" s="333">
        <v>30</v>
      </c>
      <c r="G25" s="334">
        <v>867.583637142857</v>
      </c>
      <c r="H25" s="334">
        <v>362.1696</v>
      </c>
      <c r="I25" s="334">
        <v>18.10848</v>
      </c>
      <c r="J25" s="334">
        <v>104.022857142857</v>
      </c>
      <c r="K25" s="334">
        <v>16.2851</v>
      </c>
      <c r="L25" s="334">
        <v>113.2992</v>
      </c>
      <c r="M25" s="334">
        <v>61.75</v>
      </c>
      <c r="N25" s="334">
        <v>0.972</v>
      </c>
      <c r="O25" s="334">
        <v>89.6364</v>
      </c>
      <c r="P25" s="334">
        <v>0</v>
      </c>
      <c r="Q25" s="334"/>
      <c r="R25" s="334"/>
      <c r="S25" s="334">
        <v>66.372</v>
      </c>
      <c r="T25" s="334">
        <v>0</v>
      </c>
      <c r="U25" s="356"/>
      <c r="V25" s="355">
        <v>30</v>
      </c>
      <c r="W25" s="355">
        <v>6</v>
      </c>
      <c r="X25" s="334">
        <v>4.968</v>
      </c>
      <c r="Y25" s="334"/>
      <c r="Z25" s="334"/>
    </row>
    <row r="26" spans="1:26">
      <c r="A26" s="335">
        <v>2010301</v>
      </c>
      <c r="B26" s="340" t="s">
        <v>758</v>
      </c>
      <c r="C26" s="333">
        <v>138</v>
      </c>
      <c r="D26" s="333">
        <v>79</v>
      </c>
      <c r="E26" s="333">
        <v>28</v>
      </c>
      <c r="F26" s="333">
        <v>55</v>
      </c>
      <c r="G26" s="334">
        <v>1294.4794</v>
      </c>
      <c r="H26" s="334">
        <v>534.564</v>
      </c>
      <c r="I26" s="334">
        <v>26.7282</v>
      </c>
      <c r="J26" s="334">
        <v>187.44</v>
      </c>
      <c r="K26" s="334">
        <v>18.6828</v>
      </c>
      <c r="L26" s="334">
        <v>169.9296</v>
      </c>
      <c r="M26" s="334">
        <v>89.7</v>
      </c>
      <c r="N26" s="334">
        <v>1.008</v>
      </c>
      <c r="O26" s="334">
        <v>105.0468</v>
      </c>
      <c r="P26" s="334">
        <v>0</v>
      </c>
      <c r="Q26" s="334"/>
      <c r="R26" s="334"/>
      <c r="S26" s="334">
        <v>99.216</v>
      </c>
      <c r="T26" s="334">
        <v>0</v>
      </c>
      <c r="U26" s="356"/>
      <c r="V26" s="355">
        <v>55</v>
      </c>
      <c r="W26" s="355">
        <v>11</v>
      </c>
      <c r="X26" s="334">
        <v>7.164</v>
      </c>
      <c r="Y26" s="334"/>
      <c r="Z26" s="334"/>
    </row>
    <row r="27" spans="1:26">
      <c r="A27" s="335">
        <v>2010301</v>
      </c>
      <c r="B27" s="340" t="s">
        <v>759</v>
      </c>
      <c r="C27" s="333">
        <v>69</v>
      </c>
      <c r="D27" s="333">
        <v>36</v>
      </c>
      <c r="E27" s="333">
        <v>10</v>
      </c>
      <c r="F27" s="333">
        <v>18</v>
      </c>
      <c r="G27" s="334">
        <v>622.016851428571</v>
      </c>
      <c r="H27" s="334">
        <v>248.9676</v>
      </c>
      <c r="I27" s="334">
        <v>12.44838</v>
      </c>
      <c r="J27" s="334">
        <v>82.6885714285714</v>
      </c>
      <c r="K27" s="334">
        <v>10.2679</v>
      </c>
      <c r="L27" s="334">
        <v>81.12</v>
      </c>
      <c r="M27" s="334">
        <v>44.85</v>
      </c>
      <c r="N27" s="334">
        <v>0.324</v>
      </c>
      <c r="O27" s="334">
        <v>59.6064</v>
      </c>
      <c r="P27" s="334">
        <v>0</v>
      </c>
      <c r="Q27" s="334"/>
      <c r="R27" s="334"/>
      <c r="S27" s="334">
        <v>56.292</v>
      </c>
      <c r="T27" s="334">
        <v>0</v>
      </c>
      <c r="U27" s="356"/>
      <c r="V27" s="355">
        <v>18</v>
      </c>
      <c r="W27" s="355">
        <v>9</v>
      </c>
      <c r="X27" s="334">
        <v>7.452</v>
      </c>
      <c r="Y27" s="334"/>
      <c r="Z27" s="334"/>
    </row>
    <row r="28" spans="1:26">
      <c r="A28" s="335">
        <v>2010301</v>
      </c>
      <c r="B28" s="340" t="s">
        <v>760</v>
      </c>
      <c r="C28" s="333">
        <v>58</v>
      </c>
      <c r="D28" s="333">
        <v>33</v>
      </c>
      <c r="E28" s="333">
        <v>12</v>
      </c>
      <c r="F28" s="333">
        <v>24</v>
      </c>
      <c r="G28" s="334">
        <v>540.49382</v>
      </c>
      <c r="H28" s="334">
        <v>216.4584</v>
      </c>
      <c r="I28" s="334">
        <v>10.82292</v>
      </c>
      <c r="J28" s="334">
        <v>77.58</v>
      </c>
      <c r="K28" s="334">
        <v>7.7805</v>
      </c>
      <c r="L28" s="334">
        <v>71.496</v>
      </c>
      <c r="M28" s="334">
        <v>37.7</v>
      </c>
      <c r="N28" s="334">
        <v>0.432</v>
      </c>
      <c r="O28" s="334">
        <v>46.734</v>
      </c>
      <c r="P28" s="334">
        <v>0</v>
      </c>
      <c r="Q28" s="334"/>
      <c r="R28" s="334"/>
      <c r="S28" s="334">
        <v>41.82</v>
      </c>
      <c r="T28" s="334">
        <v>0</v>
      </c>
      <c r="U28" s="356"/>
      <c r="V28" s="355">
        <v>24</v>
      </c>
      <c r="W28" s="355">
        <v>10</v>
      </c>
      <c r="X28" s="334">
        <v>5.67</v>
      </c>
      <c r="Y28" s="334"/>
      <c r="Z28" s="334"/>
    </row>
    <row r="29" spans="1:26">
      <c r="A29" s="335">
        <v>2010301</v>
      </c>
      <c r="B29" s="340" t="s">
        <v>761</v>
      </c>
      <c r="C29" s="333">
        <v>64</v>
      </c>
      <c r="D29" s="333">
        <v>32</v>
      </c>
      <c r="E29" s="333">
        <v>10</v>
      </c>
      <c r="F29" s="333">
        <v>25</v>
      </c>
      <c r="G29" s="334">
        <v>574.761505714286</v>
      </c>
      <c r="H29" s="334">
        <v>215.0514</v>
      </c>
      <c r="I29" s="334">
        <v>10.75257</v>
      </c>
      <c r="J29" s="334">
        <v>55.2942857142857</v>
      </c>
      <c r="K29" s="334">
        <v>8.61645</v>
      </c>
      <c r="L29" s="334">
        <v>77.0076</v>
      </c>
      <c r="M29" s="334">
        <v>41.6</v>
      </c>
      <c r="N29" s="334">
        <v>0.36</v>
      </c>
      <c r="O29" s="334">
        <v>81.3012</v>
      </c>
      <c r="P29" s="334">
        <v>0</v>
      </c>
      <c r="Q29" s="334"/>
      <c r="R29" s="334"/>
      <c r="S29" s="334">
        <v>51.816</v>
      </c>
      <c r="T29" s="334">
        <v>0</v>
      </c>
      <c r="U29" s="356"/>
      <c r="V29" s="355">
        <v>25</v>
      </c>
      <c r="W29" s="355">
        <v>10</v>
      </c>
      <c r="X29" s="334">
        <v>7.962</v>
      </c>
      <c r="Y29" s="334"/>
      <c r="Z29" s="334"/>
    </row>
    <row r="30" spans="1:26">
      <c r="A30" s="335">
        <v>2010301</v>
      </c>
      <c r="B30" s="340" t="s">
        <v>762</v>
      </c>
      <c r="C30" s="333">
        <v>66</v>
      </c>
      <c r="D30" s="333">
        <v>32</v>
      </c>
      <c r="E30" s="333">
        <v>12</v>
      </c>
      <c r="F30" s="333">
        <v>27</v>
      </c>
      <c r="G30" s="334">
        <v>588.406365714286</v>
      </c>
      <c r="H30" s="334">
        <v>219.4116</v>
      </c>
      <c r="I30" s="334">
        <v>10.97058</v>
      </c>
      <c r="J30" s="334">
        <v>72.8142857142857</v>
      </c>
      <c r="K30" s="334">
        <v>9.4703</v>
      </c>
      <c r="L30" s="334">
        <v>77.5296</v>
      </c>
      <c r="M30" s="334">
        <v>42.9</v>
      </c>
      <c r="N30" s="334">
        <v>0.432</v>
      </c>
      <c r="O30" s="334">
        <v>74.484</v>
      </c>
      <c r="P30" s="334">
        <v>0</v>
      </c>
      <c r="Q30" s="334"/>
      <c r="R30" s="334"/>
      <c r="S30" s="334">
        <v>51.084</v>
      </c>
      <c r="T30" s="334">
        <v>0</v>
      </c>
      <c r="U30" s="356"/>
      <c r="V30" s="355">
        <v>27</v>
      </c>
      <c r="W30" s="355">
        <v>4</v>
      </c>
      <c r="X30" s="334">
        <v>2.31</v>
      </c>
      <c r="Y30" s="334"/>
      <c r="Z30" s="334"/>
    </row>
    <row r="31" spans="1:26">
      <c r="A31" s="335">
        <v>2010301</v>
      </c>
      <c r="B31" s="340" t="s">
        <v>763</v>
      </c>
      <c r="C31" s="333">
        <v>13</v>
      </c>
      <c r="D31" s="333">
        <v>7</v>
      </c>
      <c r="E31" s="333">
        <v>2</v>
      </c>
      <c r="F31" s="333">
        <v>35</v>
      </c>
      <c r="G31" s="334">
        <v>145.62998</v>
      </c>
      <c r="H31" s="334">
        <v>50.6736</v>
      </c>
      <c r="I31" s="334">
        <v>2.53368</v>
      </c>
      <c r="J31" s="334">
        <v>16.08</v>
      </c>
      <c r="K31" s="334">
        <v>2.0779</v>
      </c>
      <c r="L31" s="334">
        <v>16.3188</v>
      </c>
      <c r="M31" s="334">
        <v>8.45</v>
      </c>
      <c r="N31" s="334">
        <v>0.072</v>
      </c>
      <c r="O31" s="334">
        <v>13.254</v>
      </c>
      <c r="P31" s="334">
        <v>0</v>
      </c>
      <c r="Q31" s="334"/>
      <c r="R31" s="334"/>
      <c r="S31" s="334">
        <v>0</v>
      </c>
      <c r="T31" s="334">
        <v>0</v>
      </c>
      <c r="U31" s="356"/>
      <c r="V31" s="355">
        <v>35</v>
      </c>
      <c r="W31" s="355">
        <v>2</v>
      </c>
      <c r="X31" s="334">
        <v>1.17</v>
      </c>
      <c r="Y31" s="334"/>
      <c r="Z31" s="334"/>
    </row>
    <row r="32" ht="14.25" spans="1:26">
      <c r="A32" s="335">
        <v>20104</v>
      </c>
      <c r="B32" s="337" t="s">
        <v>764</v>
      </c>
      <c r="C32" s="333">
        <v>36</v>
      </c>
      <c r="D32" s="333">
        <v>13</v>
      </c>
      <c r="E32" s="333">
        <v>7</v>
      </c>
      <c r="F32" s="333">
        <v>61</v>
      </c>
      <c r="G32" s="334">
        <v>392.479257142857</v>
      </c>
      <c r="H32" s="334">
        <v>157.374</v>
      </c>
      <c r="I32" s="334">
        <v>7.8687</v>
      </c>
      <c r="J32" s="334">
        <v>30.1028571428571</v>
      </c>
      <c r="K32" s="334">
        <v>9.0117</v>
      </c>
      <c r="L32" s="334">
        <v>47.04</v>
      </c>
      <c r="M32" s="334">
        <v>23.4</v>
      </c>
      <c r="N32" s="334">
        <v>0.252</v>
      </c>
      <c r="O32" s="334">
        <v>52.92</v>
      </c>
      <c r="P32" s="334">
        <v>0</v>
      </c>
      <c r="Q32" s="334">
        <v>0</v>
      </c>
      <c r="R32" s="334">
        <v>0</v>
      </c>
      <c r="S32" s="334">
        <v>0</v>
      </c>
      <c r="T32" s="334">
        <v>0</v>
      </c>
      <c r="U32" s="334">
        <v>0</v>
      </c>
      <c r="V32" s="355">
        <v>61</v>
      </c>
      <c r="W32" s="355">
        <v>6</v>
      </c>
      <c r="X32" s="334">
        <v>3.51</v>
      </c>
      <c r="Y32" s="334"/>
      <c r="Z32" s="334"/>
    </row>
    <row r="33" spans="1:26">
      <c r="A33" s="335">
        <v>2010401</v>
      </c>
      <c r="B33" s="340" t="s">
        <v>765</v>
      </c>
      <c r="C33" s="333">
        <v>36</v>
      </c>
      <c r="D33" s="333">
        <v>13</v>
      </c>
      <c r="E33" s="333">
        <v>7</v>
      </c>
      <c r="F33" s="333">
        <v>61</v>
      </c>
      <c r="G33" s="334">
        <v>392.479257142857</v>
      </c>
      <c r="H33" s="334">
        <v>157.374</v>
      </c>
      <c r="I33" s="334">
        <v>7.8687</v>
      </c>
      <c r="J33" s="334">
        <v>30.1028571428571</v>
      </c>
      <c r="K33" s="334">
        <v>9.0117</v>
      </c>
      <c r="L33" s="334">
        <v>47.04</v>
      </c>
      <c r="M33" s="334">
        <v>23.4</v>
      </c>
      <c r="N33" s="334">
        <v>0.252</v>
      </c>
      <c r="O33" s="334">
        <v>52.92</v>
      </c>
      <c r="P33" s="334">
        <v>0</v>
      </c>
      <c r="Q33" s="334"/>
      <c r="R33" s="334"/>
      <c r="S33" s="334">
        <v>0</v>
      </c>
      <c r="T33" s="334">
        <v>0</v>
      </c>
      <c r="U33" s="356"/>
      <c r="V33" s="355">
        <v>61</v>
      </c>
      <c r="W33" s="355">
        <v>6</v>
      </c>
      <c r="X33" s="334">
        <v>3.51</v>
      </c>
      <c r="Y33" s="334"/>
      <c r="Z33" s="334"/>
    </row>
    <row r="34" ht="14.25" spans="1:26">
      <c r="A34" s="335">
        <v>20105</v>
      </c>
      <c r="B34" s="337" t="s">
        <v>766</v>
      </c>
      <c r="C34" s="333">
        <v>29</v>
      </c>
      <c r="D34" s="333">
        <v>11</v>
      </c>
      <c r="E34" s="333">
        <v>11</v>
      </c>
      <c r="F34" s="333">
        <v>7</v>
      </c>
      <c r="G34" s="334">
        <v>258.871122857143</v>
      </c>
      <c r="H34" s="334">
        <v>116.8116</v>
      </c>
      <c r="I34" s="334">
        <v>5.84058</v>
      </c>
      <c r="J34" s="334">
        <v>26.4171428571429</v>
      </c>
      <c r="K34" s="334">
        <v>6.3454</v>
      </c>
      <c r="L34" s="334">
        <v>37.0908</v>
      </c>
      <c r="M34" s="334">
        <v>18.85</v>
      </c>
      <c r="N34" s="334">
        <v>0.396</v>
      </c>
      <c r="O34" s="334">
        <v>40.1196</v>
      </c>
      <c r="P34" s="334">
        <v>0</v>
      </c>
      <c r="Q34" s="334">
        <v>0</v>
      </c>
      <c r="R34" s="334">
        <v>0</v>
      </c>
      <c r="S34" s="334">
        <v>0</v>
      </c>
      <c r="T34" s="334">
        <v>0</v>
      </c>
      <c r="U34" s="334">
        <v>0</v>
      </c>
      <c r="V34" s="355">
        <v>7</v>
      </c>
      <c r="W34" s="355">
        <v>0</v>
      </c>
      <c r="X34" s="334">
        <v>0</v>
      </c>
      <c r="Y34" s="334"/>
      <c r="Z34" s="334"/>
    </row>
    <row r="35" ht="14.25" spans="1:26">
      <c r="A35" s="335">
        <v>2010501</v>
      </c>
      <c r="B35" s="341" t="s">
        <v>767</v>
      </c>
      <c r="C35" s="333">
        <v>29</v>
      </c>
      <c r="D35" s="333">
        <v>11</v>
      </c>
      <c r="E35" s="333">
        <v>11</v>
      </c>
      <c r="F35" s="333">
        <v>7</v>
      </c>
      <c r="G35" s="334">
        <v>258.871122857143</v>
      </c>
      <c r="H35" s="334">
        <v>116.8116</v>
      </c>
      <c r="I35" s="334">
        <v>5.84058</v>
      </c>
      <c r="J35" s="334">
        <v>26.4171428571429</v>
      </c>
      <c r="K35" s="334">
        <v>6.3454</v>
      </c>
      <c r="L35" s="334">
        <v>37.0908</v>
      </c>
      <c r="M35" s="334">
        <v>18.85</v>
      </c>
      <c r="N35" s="334">
        <v>0.396</v>
      </c>
      <c r="O35" s="334">
        <v>40.1196</v>
      </c>
      <c r="P35" s="334">
        <v>0</v>
      </c>
      <c r="Q35" s="334"/>
      <c r="R35" s="334"/>
      <c r="S35" s="334">
        <v>0</v>
      </c>
      <c r="T35" s="334">
        <v>0</v>
      </c>
      <c r="U35" s="356"/>
      <c r="V35" s="355">
        <v>7</v>
      </c>
      <c r="W35" s="355">
        <v>0</v>
      </c>
      <c r="X35" s="334">
        <v>0</v>
      </c>
      <c r="Y35" s="334"/>
      <c r="Z35" s="334"/>
    </row>
    <row r="36" ht="14.25" spans="1:26">
      <c r="A36" s="335">
        <v>20106</v>
      </c>
      <c r="B36" s="337" t="s">
        <v>768</v>
      </c>
      <c r="C36" s="333">
        <v>87</v>
      </c>
      <c r="D36" s="333">
        <v>58</v>
      </c>
      <c r="E36" s="333">
        <v>32</v>
      </c>
      <c r="F36" s="333">
        <v>51</v>
      </c>
      <c r="G36" s="334">
        <v>864.534554285714</v>
      </c>
      <c r="H36" s="334">
        <v>384.2988</v>
      </c>
      <c r="I36" s="334">
        <v>19.21494</v>
      </c>
      <c r="J36" s="334">
        <v>147.685714285714</v>
      </c>
      <c r="K36" s="334">
        <v>11.7859</v>
      </c>
      <c r="L36" s="334">
        <v>116.2068</v>
      </c>
      <c r="M36" s="334">
        <v>56.55</v>
      </c>
      <c r="N36" s="334">
        <v>1.152</v>
      </c>
      <c r="O36" s="334">
        <v>67.0656</v>
      </c>
      <c r="P36" s="334">
        <v>0</v>
      </c>
      <c r="Q36" s="334">
        <v>0</v>
      </c>
      <c r="R36" s="334">
        <v>0</v>
      </c>
      <c r="S36" s="334">
        <v>0</v>
      </c>
      <c r="T36" s="334">
        <v>8.4048</v>
      </c>
      <c r="U36" s="334">
        <v>0</v>
      </c>
      <c r="V36" s="355">
        <v>51</v>
      </c>
      <c r="W36" s="355">
        <v>2</v>
      </c>
      <c r="X36" s="334">
        <v>1.17</v>
      </c>
      <c r="Y36" s="334"/>
      <c r="Z36" s="334"/>
    </row>
    <row r="37" spans="1:26">
      <c r="A37" s="335">
        <v>2010601</v>
      </c>
      <c r="B37" s="340" t="s">
        <v>769</v>
      </c>
      <c r="C37" s="333">
        <v>87</v>
      </c>
      <c r="D37" s="333">
        <v>58</v>
      </c>
      <c r="E37" s="333">
        <v>32</v>
      </c>
      <c r="F37" s="333">
        <v>51</v>
      </c>
      <c r="G37" s="334">
        <v>864.534554285714</v>
      </c>
      <c r="H37" s="334">
        <v>384.2988</v>
      </c>
      <c r="I37" s="334">
        <v>19.21494</v>
      </c>
      <c r="J37" s="334">
        <v>147.685714285714</v>
      </c>
      <c r="K37" s="334">
        <v>11.7859</v>
      </c>
      <c r="L37" s="334">
        <v>116.2068</v>
      </c>
      <c r="M37" s="334">
        <v>56.55</v>
      </c>
      <c r="N37" s="334">
        <v>1.152</v>
      </c>
      <c r="O37" s="334">
        <v>67.0656</v>
      </c>
      <c r="P37" s="334">
        <v>0</v>
      </c>
      <c r="Q37" s="334"/>
      <c r="R37" s="334"/>
      <c r="S37" s="334">
        <v>0</v>
      </c>
      <c r="T37" s="334">
        <v>8.4048</v>
      </c>
      <c r="U37" s="356"/>
      <c r="V37" s="355">
        <v>51</v>
      </c>
      <c r="W37" s="355">
        <v>2</v>
      </c>
      <c r="X37" s="334">
        <v>1.17</v>
      </c>
      <c r="Y37" s="334"/>
      <c r="Z37" s="334"/>
    </row>
    <row r="38" ht="14.25" spans="1:26">
      <c r="A38" s="335">
        <v>20108</v>
      </c>
      <c r="B38" s="337" t="s">
        <v>770</v>
      </c>
      <c r="C38" s="333">
        <v>28</v>
      </c>
      <c r="D38" s="333">
        <v>14</v>
      </c>
      <c r="E38" s="333">
        <v>10</v>
      </c>
      <c r="F38" s="333">
        <v>16</v>
      </c>
      <c r="G38" s="334">
        <v>271.642991428571</v>
      </c>
      <c r="H38" s="334">
        <v>114.8664</v>
      </c>
      <c r="I38" s="334">
        <v>5.74332</v>
      </c>
      <c r="J38" s="334">
        <v>35.1685714285714</v>
      </c>
      <c r="K38" s="334">
        <v>5.4659</v>
      </c>
      <c r="L38" s="334">
        <v>36.888</v>
      </c>
      <c r="M38" s="334">
        <v>18.2</v>
      </c>
      <c r="N38" s="334">
        <v>0.36</v>
      </c>
      <c r="O38" s="334">
        <v>31.8228</v>
      </c>
      <c r="P38" s="334">
        <v>7.128</v>
      </c>
      <c r="Q38" s="334">
        <v>0</v>
      </c>
      <c r="R38" s="334">
        <v>0</v>
      </c>
      <c r="S38" s="334">
        <v>0</v>
      </c>
      <c r="T38" s="334">
        <v>0</v>
      </c>
      <c r="U38" s="334">
        <v>0</v>
      </c>
      <c r="V38" s="355">
        <v>16</v>
      </c>
      <c r="W38" s="355">
        <v>0</v>
      </c>
      <c r="X38" s="334">
        <v>0</v>
      </c>
      <c r="Y38" s="334"/>
      <c r="Z38" s="334"/>
    </row>
    <row r="39" spans="1:26">
      <c r="A39" s="335">
        <v>2010801</v>
      </c>
      <c r="B39" s="340" t="s">
        <v>771</v>
      </c>
      <c r="C39" s="333">
        <v>28</v>
      </c>
      <c r="D39" s="333">
        <v>14</v>
      </c>
      <c r="E39" s="333">
        <v>10</v>
      </c>
      <c r="F39" s="333">
        <v>16</v>
      </c>
      <c r="G39" s="334">
        <v>271.642991428571</v>
      </c>
      <c r="H39" s="334">
        <v>114.8664</v>
      </c>
      <c r="I39" s="334">
        <v>5.74332</v>
      </c>
      <c r="J39" s="334">
        <v>35.1685714285714</v>
      </c>
      <c r="K39" s="334">
        <v>5.4659</v>
      </c>
      <c r="L39" s="334">
        <v>36.888</v>
      </c>
      <c r="M39" s="334">
        <v>18.2</v>
      </c>
      <c r="N39" s="334">
        <v>0.36</v>
      </c>
      <c r="O39" s="334">
        <v>31.8228</v>
      </c>
      <c r="P39" s="334">
        <v>7.128</v>
      </c>
      <c r="Q39" s="334"/>
      <c r="R39" s="334"/>
      <c r="S39" s="334">
        <v>0</v>
      </c>
      <c r="T39" s="334">
        <v>0</v>
      </c>
      <c r="U39" s="356"/>
      <c r="V39" s="355">
        <v>16</v>
      </c>
      <c r="W39" s="355">
        <v>0</v>
      </c>
      <c r="X39" s="334">
        <v>0</v>
      </c>
      <c r="Y39" s="334"/>
      <c r="Z39" s="334"/>
    </row>
    <row r="40" ht="14.25" spans="1:26">
      <c r="A40" s="335">
        <v>20111</v>
      </c>
      <c r="B40" s="337" t="s">
        <v>772</v>
      </c>
      <c r="C40" s="333">
        <v>117</v>
      </c>
      <c r="D40" s="333">
        <v>10</v>
      </c>
      <c r="E40" s="333">
        <v>41</v>
      </c>
      <c r="F40" s="333">
        <v>13</v>
      </c>
      <c r="G40" s="334">
        <v>1084.26451142857</v>
      </c>
      <c r="H40" s="334">
        <v>478.2348</v>
      </c>
      <c r="I40" s="334">
        <v>23.91174</v>
      </c>
      <c r="J40" s="334">
        <v>23.2885714285714</v>
      </c>
      <c r="K40" s="334">
        <v>37.1014</v>
      </c>
      <c r="L40" s="334">
        <v>153.4944</v>
      </c>
      <c r="M40" s="334">
        <v>76.05</v>
      </c>
      <c r="N40" s="334">
        <v>1.476</v>
      </c>
      <c r="O40" s="334">
        <v>242.3388</v>
      </c>
      <c r="P40" s="334">
        <v>35.3688</v>
      </c>
      <c r="Q40" s="334">
        <v>0</v>
      </c>
      <c r="R40" s="334">
        <v>0</v>
      </c>
      <c r="S40" s="334">
        <v>0</v>
      </c>
      <c r="T40" s="334">
        <v>0</v>
      </c>
      <c r="U40" s="334">
        <v>0</v>
      </c>
      <c r="V40" s="355">
        <v>13</v>
      </c>
      <c r="W40" s="355">
        <v>0</v>
      </c>
      <c r="X40" s="334">
        <v>0</v>
      </c>
      <c r="Y40" s="334"/>
      <c r="Z40" s="334"/>
    </row>
    <row r="41" spans="1:26">
      <c r="A41" s="335">
        <v>2011101</v>
      </c>
      <c r="B41" s="338" t="s">
        <v>773</v>
      </c>
      <c r="C41" s="333">
        <v>95</v>
      </c>
      <c r="D41" s="333">
        <v>6</v>
      </c>
      <c r="E41" s="333">
        <v>32</v>
      </c>
      <c r="F41" s="333">
        <v>12</v>
      </c>
      <c r="G41" s="334">
        <v>879.575194285714</v>
      </c>
      <c r="H41" s="334">
        <v>386.1876</v>
      </c>
      <c r="I41" s="334">
        <v>19.30938</v>
      </c>
      <c r="J41" s="334">
        <v>14.1257142857143</v>
      </c>
      <c r="K41" s="334">
        <v>30.4385</v>
      </c>
      <c r="L41" s="334">
        <v>124.4304</v>
      </c>
      <c r="M41" s="334">
        <v>61.75</v>
      </c>
      <c r="N41" s="334">
        <v>1.152</v>
      </c>
      <c r="O41" s="334">
        <v>200.6208</v>
      </c>
      <c r="P41" s="334">
        <v>29.5608</v>
      </c>
      <c r="Q41" s="334"/>
      <c r="R41" s="334"/>
      <c r="S41" s="334">
        <v>0</v>
      </c>
      <c r="T41" s="334">
        <v>0</v>
      </c>
      <c r="U41" s="356"/>
      <c r="V41" s="355">
        <v>12</v>
      </c>
      <c r="W41" s="355">
        <v>0</v>
      </c>
      <c r="X41" s="334">
        <v>0</v>
      </c>
      <c r="Y41" s="334"/>
      <c r="Z41" s="334"/>
    </row>
    <row r="42" spans="1:26">
      <c r="A42" s="335">
        <v>2011101</v>
      </c>
      <c r="B42" s="338" t="s">
        <v>774</v>
      </c>
      <c r="C42" s="333">
        <v>22</v>
      </c>
      <c r="D42" s="333">
        <v>4</v>
      </c>
      <c r="E42" s="333">
        <v>9</v>
      </c>
      <c r="F42" s="333">
        <v>1</v>
      </c>
      <c r="G42" s="334">
        <v>204.689317142857</v>
      </c>
      <c r="H42" s="334">
        <v>92.0472</v>
      </c>
      <c r="I42" s="334">
        <v>4.60236</v>
      </c>
      <c r="J42" s="334">
        <v>9.16285714285714</v>
      </c>
      <c r="K42" s="334">
        <v>6.6629</v>
      </c>
      <c r="L42" s="334">
        <v>29.064</v>
      </c>
      <c r="M42" s="334">
        <v>14.3</v>
      </c>
      <c r="N42" s="334">
        <v>0.324</v>
      </c>
      <c r="O42" s="334">
        <v>41.718</v>
      </c>
      <c r="P42" s="334">
        <v>5.808</v>
      </c>
      <c r="Q42" s="334"/>
      <c r="R42" s="334"/>
      <c r="S42" s="334">
        <v>0</v>
      </c>
      <c r="T42" s="334">
        <v>0</v>
      </c>
      <c r="U42" s="356"/>
      <c r="V42" s="355">
        <v>1</v>
      </c>
      <c r="W42" s="355">
        <v>0</v>
      </c>
      <c r="X42" s="334">
        <v>0</v>
      </c>
      <c r="Y42" s="334"/>
      <c r="Z42" s="334"/>
    </row>
    <row r="43" ht="14.25" spans="1:26">
      <c r="A43" s="335">
        <v>20113</v>
      </c>
      <c r="B43" s="337" t="s">
        <v>775</v>
      </c>
      <c r="C43" s="333">
        <v>27</v>
      </c>
      <c r="D43" s="333">
        <v>20</v>
      </c>
      <c r="E43" s="333">
        <v>11</v>
      </c>
      <c r="F43" s="333">
        <v>20</v>
      </c>
      <c r="G43" s="334">
        <v>251.773331428571</v>
      </c>
      <c r="H43" s="334">
        <v>107.2572</v>
      </c>
      <c r="I43" s="334">
        <v>5.36286</v>
      </c>
      <c r="J43" s="334">
        <v>47.3485714285714</v>
      </c>
      <c r="K43" s="334">
        <v>2.7963</v>
      </c>
      <c r="L43" s="334">
        <v>33.7836</v>
      </c>
      <c r="M43" s="334">
        <v>17.55</v>
      </c>
      <c r="N43" s="334">
        <v>0.396</v>
      </c>
      <c r="O43" s="334">
        <v>16.8648</v>
      </c>
      <c r="P43" s="334">
        <v>0</v>
      </c>
      <c r="Q43" s="334">
        <v>0</v>
      </c>
      <c r="R43" s="334">
        <v>0</v>
      </c>
      <c r="S43" s="334">
        <v>0</v>
      </c>
      <c r="T43" s="334">
        <v>0</v>
      </c>
      <c r="U43" s="334">
        <v>0</v>
      </c>
      <c r="V43" s="355">
        <v>20</v>
      </c>
      <c r="W43" s="355">
        <v>1</v>
      </c>
      <c r="X43" s="334">
        <v>0.414</v>
      </c>
      <c r="Y43" s="334"/>
      <c r="Z43" s="334"/>
    </row>
    <row r="44" ht="14.25" spans="1:26">
      <c r="A44" s="335">
        <v>2011301</v>
      </c>
      <c r="B44" s="341" t="s">
        <v>776</v>
      </c>
      <c r="C44" s="333">
        <v>27</v>
      </c>
      <c r="D44" s="333">
        <v>20</v>
      </c>
      <c r="E44" s="333">
        <v>11</v>
      </c>
      <c r="F44" s="333">
        <v>20</v>
      </c>
      <c r="G44" s="334">
        <v>251.773331428571</v>
      </c>
      <c r="H44" s="334">
        <v>107.2572</v>
      </c>
      <c r="I44" s="334">
        <v>5.36286</v>
      </c>
      <c r="J44" s="334">
        <v>47.3485714285714</v>
      </c>
      <c r="K44" s="334">
        <v>2.7963</v>
      </c>
      <c r="L44" s="334">
        <v>33.7836</v>
      </c>
      <c r="M44" s="334">
        <v>17.55</v>
      </c>
      <c r="N44" s="334">
        <v>0.396</v>
      </c>
      <c r="O44" s="334">
        <v>16.8648</v>
      </c>
      <c r="P44" s="334">
        <v>0</v>
      </c>
      <c r="Q44" s="334"/>
      <c r="R44" s="334"/>
      <c r="S44" s="334">
        <v>0</v>
      </c>
      <c r="T44" s="334">
        <v>0</v>
      </c>
      <c r="U44" s="356"/>
      <c r="V44" s="355">
        <v>20</v>
      </c>
      <c r="W44" s="355">
        <v>1</v>
      </c>
      <c r="X44" s="334">
        <v>0.414</v>
      </c>
      <c r="Y44" s="334"/>
      <c r="Z44" s="334"/>
    </row>
    <row r="45" ht="14.25" spans="1:26">
      <c r="A45" s="335">
        <v>20128</v>
      </c>
      <c r="B45" s="337" t="s">
        <v>777</v>
      </c>
      <c r="C45" s="333">
        <v>6</v>
      </c>
      <c r="D45" s="333">
        <v>0</v>
      </c>
      <c r="E45" s="333">
        <v>1</v>
      </c>
      <c r="F45" s="333">
        <v>3</v>
      </c>
      <c r="G45" s="334">
        <v>63.0556</v>
      </c>
      <c r="H45" s="334">
        <v>29.028</v>
      </c>
      <c r="I45" s="334">
        <v>1.4514</v>
      </c>
      <c r="J45" s="334">
        <v>0</v>
      </c>
      <c r="K45" s="334">
        <v>2.419</v>
      </c>
      <c r="L45" s="334">
        <v>8.6088</v>
      </c>
      <c r="M45" s="334">
        <v>3.9</v>
      </c>
      <c r="N45" s="334">
        <v>0.036</v>
      </c>
      <c r="O45" s="334">
        <v>14.6124</v>
      </c>
      <c r="P45" s="334">
        <v>0</v>
      </c>
      <c r="Q45" s="334">
        <v>0</v>
      </c>
      <c r="R45" s="334">
        <v>0</v>
      </c>
      <c r="S45" s="334">
        <v>0</v>
      </c>
      <c r="T45" s="334">
        <v>0</v>
      </c>
      <c r="U45" s="334">
        <v>0</v>
      </c>
      <c r="V45" s="355">
        <v>3</v>
      </c>
      <c r="W45" s="355">
        <v>0</v>
      </c>
      <c r="X45" s="334">
        <v>0</v>
      </c>
      <c r="Y45" s="334"/>
      <c r="Z45" s="334"/>
    </row>
    <row r="46" ht="14.25" spans="1:26">
      <c r="A46" s="335">
        <v>2012801</v>
      </c>
      <c r="B46" s="341" t="s">
        <v>778</v>
      </c>
      <c r="C46" s="333">
        <v>6</v>
      </c>
      <c r="D46" s="333">
        <v>0</v>
      </c>
      <c r="E46" s="333">
        <v>1</v>
      </c>
      <c r="F46" s="333">
        <v>3</v>
      </c>
      <c r="G46" s="334">
        <v>63.0556</v>
      </c>
      <c r="H46" s="334">
        <v>29.028</v>
      </c>
      <c r="I46" s="334">
        <v>1.4514</v>
      </c>
      <c r="J46" s="334">
        <v>0</v>
      </c>
      <c r="K46" s="334">
        <v>2.419</v>
      </c>
      <c r="L46" s="334">
        <v>8.6088</v>
      </c>
      <c r="M46" s="334">
        <v>3.9</v>
      </c>
      <c r="N46" s="334">
        <v>0.036</v>
      </c>
      <c r="O46" s="334">
        <v>14.6124</v>
      </c>
      <c r="P46" s="334">
        <v>0</v>
      </c>
      <c r="Q46" s="334"/>
      <c r="R46" s="334"/>
      <c r="S46" s="334">
        <v>0</v>
      </c>
      <c r="T46" s="334">
        <v>0</v>
      </c>
      <c r="U46" s="356"/>
      <c r="V46" s="355">
        <v>3</v>
      </c>
      <c r="W46" s="355">
        <v>0</v>
      </c>
      <c r="X46" s="334">
        <v>0</v>
      </c>
      <c r="Y46" s="334"/>
      <c r="Z46" s="334"/>
    </row>
    <row r="47" ht="14.25" spans="1:26">
      <c r="A47" s="335">
        <v>20126</v>
      </c>
      <c r="B47" s="337" t="s">
        <v>779</v>
      </c>
      <c r="C47" s="333">
        <v>1</v>
      </c>
      <c r="D47" s="333">
        <v>0</v>
      </c>
      <c r="E47" s="333">
        <v>1</v>
      </c>
      <c r="F47" s="333">
        <v>3</v>
      </c>
      <c r="G47" s="334">
        <v>11.82784</v>
      </c>
      <c r="H47" s="334">
        <v>4.0848</v>
      </c>
      <c r="I47" s="334">
        <v>0.20424</v>
      </c>
      <c r="J47" s="334">
        <v>0</v>
      </c>
      <c r="K47" s="334">
        <v>0.3404</v>
      </c>
      <c r="L47" s="334">
        <v>1.3164</v>
      </c>
      <c r="M47" s="334">
        <v>0.65</v>
      </c>
      <c r="N47" s="334">
        <v>0.036</v>
      </c>
      <c r="O47" s="334">
        <v>2.196</v>
      </c>
      <c r="P47" s="334">
        <v>0</v>
      </c>
      <c r="Q47" s="334">
        <v>0</v>
      </c>
      <c r="R47" s="334">
        <v>0</v>
      </c>
      <c r="S47" s="334">
        <v>0</v>
      </c>
      <c r="T47" s="334">
        <v>0</v>
      </c>
      <c r="U47" s="334">
        <v>0</v>
      </c>
      <c r="V47" s="355">
        <v>3</v>
      </c>
      <c r="W47" s="355">
        <v>0</v>
      </c>
      <c r="X47" s="334">
        <v>0</v>
      </c>
      <c r="Y47" s="334"/>
      <c r="Z47" s="334"/>
    </row>
    <row r="48" ht="14.25" spans="1:26">
      <c r="A48" s="335">
        <v>2012604</v>
      </c>
      <c r="B48" s="341" t="s">
        <v>780</v>
      </c>
      <c r="C48" s="333">
        <v>1</v>
      </c>
      <c r="D48" s="333">
        <v>0</v>
      </c>
      <c r="E48" s="333">
        <v>1</v>
      </c>
      <c r="F48" s="333">
        <v>3</v>
      </c>
      <c r="G48" s="334">
        <v>11.82784</v>
      </c>
      <c r="H48" s="334">
        <v>4.0848</v>
      </c>
      <c r="I48" s="334">
        <v>0.20424</v>
      </c>
      <c r="J48" s="334">
        <v>0</v>
      </c>
      <c r="K48" s="334">
        <v>0.3404</v>
      </c>
      <c r="L48" s="334">
        <v>1.3164</v>
      </c>
      <c r="M48" s="334">
        <v>0.65</v>
      </c>
      <c r="N48" s="334">
        <v>0.036</v>
      </c>
      <c r="O48" s="334">
        <v>2.196</v>
      </c>
      <c r="P48" s="334">
        <v>0</v>
      </c>
      <c r="Q48" s="334"/>
      <c r="R48" s="334"/>
      <c r="S48" s="334">
        <v>0</v>
      </c>
      <c r="T48" s="334">
        <v>0</v>
      </c>
      <c r="U48" s="356"/>
      <c r="V48" s="355">
        <v>3</v>
      </c>
      <c r="W48" s="355">
        <v>0</v>
      </c>
      <c r="X48" s="334">
        <v>0</v>
      </c>
      <c r="Y48" s="334"/>
      <c r="Z48" s="334"/>
    </row>
    <row r="49" ht="14.25" spans="1:26">
      <c r="A49" s="335">
        <v>20129</v>
      </c>
      <c r="B49" s="337" t="s">
        <v>781</v>
      </c>
      <c r="C49" s="333">
        <v>21</v>
      </c>
      <c r="D49" s="333">
        <v>6</v>
      </c>
      <c r="E49" s="333">
        <v>13</v>
      </c>
      <c r="F49" s="333">
        <v>7</v>
      </c>
      <c r="G49" s="334">
        <v>186.115234285714</v>
      </c>
      <c r="H49" s="334">
        <v>79.0884</v>
      </c>
      <c r="I49" s="334">
        <v>3.95442</v>
      </c>
      <c r="J49" s="334">
        <v>13.3457142857143</v>
      </c>
      <c r="K49" s="334">
        <v>5.2223</v>
      </c>
      <c r="L49" s="334">
        <v>27.2028</v>
      </c>
      <c r="M49" s="334">
        <v>13.65</v>
      </c>
      <c r="N49" s="334">
        <v>0.468</v>
      </c>
      <c r="O49" s="334">
        <v>34.6716</v>
      </c>
      <c r="P49" s="334">
        <v>0</v>
      </c>
      <c r="Q49" s="334">
        <v>0</v>
      </c>
      <c r="R49" s="334">
        <v>0</v>
      </c>
      <c r="S49" s="334">
        <v>0</v>
      </c>
      <c r="T49" s="334">
        <v>0</v>
      </c>
      <c r="U49" s="334">
        <v>0</v>
      </c>
      <c r="V49" s="355">
        <v>7</v>
      </c>
      <c r="W49" s="355">
        <v>2</v>
      </c>
      <c r="X49" s="334">
        <v>1.512</v>
      </c>
      <c r="Y49" s="334"/>
      <c r="Z49" s="334"/>
    </row>
    <row r="50" ht="14.25" spans="1:26">
      <c r="A50" s="335">
        <v>2012901</v>
      </c>
      <c r="B50" s="341" t="s">
        <v>782</v>
      </c>
      <c r="C50" s="333">
        <v>6</v>
      </c>
      <c r="D50" s="333">
        <v>1</v>
      </c>
      <c r="E50" s="333">
        <v>5</v>
      </c>
      <c r="F50" s="333">
        <v>2</v>
      </c>
      <c r="G50" s="334">
        <v>55.5088857142857</v>
      </c>
      <c r="H50" s="334">
        <v>24.636</v>
      </c>
      <c r="I50" s="334">
        <v>1.2318</v>
      </c>
      <c r="J50" s="334">
        <v>2.25428571428571</v>
      </c>
      <c r="K50" s="334">
        <v>1.8284</v>
      </c>
      <c r="L50" s="334">
        <v>7.926</v>
      </c>
      <c r="M50" s="334">
        <v>3.9</v>
      </c>
      <c r="N50" s="334">
        <v>0.18</v>
      </c>
      <c r="O50" s="334">
        <v>11.5524</v>
      </c>
      <c r="P50" s="334">
        <v>0</v>
      </c>
      <c r="Q50" s="334"/>
      <c r="R50" s="334"/>
      <c r="S50" s="334">
        <v>0</v>
      </c>
      <c r="T50" s="334">
        <v>0</v>
      </c>
      <c r="U50" s="356"/>
      <c r="V50" s="355">
        <v>2</v>
      </c>
      <c r="W50" s="355">
        <v>0</v>
      </c>
      <c r="X50" s="334">
        <v>0</v>
      </c>
      <c r="Y50" s="334"/>
      <c r="Z50" s="334"/>
    </row>
    <row r="51" ht="14.25" spans="1:26">
      <c r="A51" s="335">
        <v>2012901</v>
      </c>
      <c r="B51" s="341" t="s">
        <v>783</v>
      </c>
      <c r="C51" s="333">
        <v>10</v>
      </c>
      <c r="D51" s="333">
        <v>4</v>
      </c>
      <c r="E51" s="333">
        <v>6</v>
      </c>
      <c r="F51" s="333">
        <v>5</v>
      </c>
      <c r="G51" s="334">
        <v>93.2821771428571</v>
      </c>
      <c r="H51" s="334">
        <v>39.1824</v>
      </c>
      <c r="I51" s="334">
        <v>1.95912</v>
      </c>
      <c r="J51" s="334">
        <v>9.04285714285714</v>
      </c>
      <c r="K51" s="334">
        <v>2.3154</v>
      </c>
      <c r="L51" s="334">
        <v>13.1376</v>
      </c>
      <c r="M51" s="334">
        <v>6.5</v>
      </c>
      <c r="N51" s="334">
        <v>0.216</v>
      </c>
      <c r="O51" s="334">
        <v>14.4168</v>
      </c>
      <c r="P51" s="334">
        <v>0</v>
      </c>
      <c r="Q51" s="334"/>
      <c r="R51" s="334"/>
      <c r="S51" s="334">
        <v>0</v>
      </c>
      <c r="T51" s="334">
        <v>0</v>
      </c>
      <c r="U51" s="356"/>
      <c r="V51" s="355">
        <v>5</v>
      </c>
      <c r="W51" s="355">
        <v>2</v>
      </c>
      <c r="X51" s="334">
        <v>1.512</v>
      </c>
      <c r="Y51" s="334"/>
      <c r="Z51" s="334"/>
    </row>
    <row r="52" spans="1:26">
      <c r="A52" s="335">
        <v>2012901</v>
      </c>
      <c r="B52" s="340" t="s">
        <v>784</v>
      </c>
      <c r="C52" s="333">
        <v>5</v>
      </c>
      <c r="D52" s="333">
        <v>1</v>
      </c>
      <c r="E52" s="333">
        <v>2</v>
      </c>
      <c r="F52" s="333">
        <v>0</v>
      </c>
      <c r="G52" s="334">
        <v>37.3241714285714</v>
      </c>
      <c r="H52" s="334">
        <v>15.27</v>
      </c>
      <c r="I52" s="334">
        <v>0.7635</v>
      </c>
      <c r="J52" s="334">
        <v>2.04857142857143</v>
      </c>
      <c r="K52" s="334">
        <v>1.0785</v>
      </c>
      <c r="L52" s="334">
        <v>6.1392</v>
      </c>
      <c r="M52" s="334">
        <v>3.25</v>
      </c>
      <c r="N52" s="334">
        <v>0.072</v>
      </c>
      <c r="O52" s="334">
        <v>8.7024</v>
      </c>
      <c r="P52" s="334">
        <v>0</v>
      </c>
      <c r="Q52" s="334"/>
      <c r="R52" s="334"/>
      <c r="S52" s="334">
        <v>0</v>
      </c>
      <c r="T52" s="334">
        <v>0</v>
      </c>
      <c r="U52" s="356"/>
      <c r="V52" s="355">
        <v>0</v>
      </c>
      <c r="W52" s="355">
        <v>0</v>
      </c>
      <c r="X52" s="334">
        <v>0</v>
      </c>
      <c r="Y52" s="334"/>
      <c r="Z52" s="334"/>
    </row>
    <row r="53" ht="14.25" spans="1:26">
      <c r="A53" s="335">
        <v>20131</v>
      </c>
      <c r="B53" s="337" t="s">
        <v>785</v>
      </c>
      <c r="C53" s="333">
        <v>47</v>
      </c>
      <c r="D53" s="333">
        <v>14</v>
      </c>
      <c r="E53" s="333">
        <v>12</v>
      </c>
      <c r="F53" s="333">
        <v>20</v>
      </c>
      <c r="G53" s="334">
        <v>453.097911428571</v>
      </c>
      <c r="H53" s="334">
        <v>200.8248</v>
      </c>
      <c r="I53" s="334">
        <v>10.04124</v>
      </c>
      <c r="J53" s="334">
        <v>34.3885714285714</v>
      </c>
      <c r="K53" s="334">
        <v>12.3681</v>
      </c>
      <c r="L53" s="334">
        <v>62.4192</v>
      </c>
      <c r="M53" s="334">
        <v>30.55</v>
      </c>
      <c r="N53" s="334">
        <v>0.432</v>
      </c>
      <c r="O53" s="334">
        <v>77.568</v>
      </c>
      <c r="P53" s="334">
        <v>1.68</v>
      </c>
      <c r="Q53" s="334">
        <v>0</v>
      </c>
      <c r="R53" s="334">
        <v>0</v>
      </c>
      <c r="S53" s="334">
        <v>0</v>
      </c>
      <c r="T53" s="334">
        <v>0</v>
      </c>
      <c r="U53" s="334">
        <v>0</v>
      </c>
      <c r="V53" s="355">
        <v>20</v>
      </c>
      <c r="W53" s="355">
        <v>4</v>
      </c>
      <c r="X53" s="334">
        <v>2.826</v>
      </c>
      <c r="Y53" s="334"/>
      <c r="Z53" s="334"/>
    </row>
    <row r="54" ht="14.25" spans="1:26">
      <c r="A54" s="335">
        <v>2013101</v>
      </c>
      <c r="B54" s="341" t="s">
        <v>786</v>
      </c>
      <c r="C54" s="333">
        <v>47</v>
      </c>
      <c r="D54" s="333">
        <v>14</v>
      </c>
      <c r="E54" s="333">
        <v>12</v>
      </c>
      <c r="F54" s="333">
        <v>20</v>
      </c>
      <c r="G54" s="334">
        <v>453.097911428571</v>
      </c>
      <c r="H54" s="334">
        <v>200.8248</v>
      </c>
      <c r="I54" s="334">
        <v>10.04124</v>
      </c>
      <c r="J54" s="334">
        <v>34.3885714285714</v>
      </c>
      <c r="K54" s="334">
        <v>12.3681</v>
      </c>
      <c r="L54" s="334">
        <v>62.4192</v>
      </c>
      <c r="M54" s="334">
        <v>30.55</v>
      </c>
      <c r="N54" s="334">
        <v>0.432</v>
      </c>
      <c r="O54" s="334">
        <v>77.568</v>
      </c>
      <c r="P54" s="334">
        <v>1.68</v>
      </c>
      <c r="Q54" s="334"/>
      <c r="R54" s="334"/>
      <c r="S54" s="334">
        <v>0</v>
      </c>
      <c r="T54" s="334">
        <v>0</v>
      </c>
      <c r="U54" s="356"/>
      <c r="V54" s="355">
        <v>20</v>
      </c>
      <c r="W54" s="355">
        <v>4</v>
      </c>
      <c r="X54" s="334">
        <v>2.826</v>
      </c>
      <c r="Y54" s="334"/>
      <c r="Z54" s="334"/>
    </row>
    <row r="55" ht="14.25" spans="1:26">
      <c r="A55" s="335">
        <v>20132</v>
      </c>
      <c r="B55" s="337" t="s">
        <v>787</v>
      </c>
      <c r="C55" s="333">
        <v>58</v>
      </c>
      <c r="D55" s="333">
        <v>24</v>
      </c>
      <c r="E55" s="333">
        <v>24</v>
      </c>
      <c r="F55" s="333">
        <v>15</v>
      </c>
      <c r="G55" s="334">
        <v>521.14076</v>
      </c>
      <c r="H55" s="334">
        <v>230.7972</v>
      </c>
      <c r="I55" s="334">
        <v>11.53986</v>
      </c>
      <c r="J55" s="334">
        <v>58.32</v>
      </c>
      <c r="K55" s="334">
        <v>12.0309</v>
      </c>
      <c r="L55" s="334">
        <v>75.2316</v>
      </c>
      <c r="M55" s="334">
        <v>37.7</v>
      </c>
      <c r="N55" s="334">
        <v>0.864</v>
      </c>
      <c r="O55" s="334">
        <v>77.7312</v>
      </c>
      <c r="P55" s="334">
        <v>0</v>
      </c>
      <c r="Q55" s="334">
        <v>0</v>
      </c>
      <c r="R55" s="334">
        <v>0</v>
      </c>
      <c r="S55" s="334">
        <v>0</v>
      </c>
      <c r="T55" s="334">
        <v>0</v>
      </c>
      <c r="U55" s="334">
        <v>0</v>
      </c>
      <c r="V55" s="355">
        <v>15</v>
      </c>
      <c r="W55" s="355">
        <v>3</v>
      </c>
      <c r="X55" s="334">
        <v>1.926</v>
      </c>
      <c r="Y55" s="334"/>
      <c r="Z55" s="334"/>
    </row>
    <row r="56" ht="14.25" spans="1:26">
      <c r="A56" s="335">
        <v>2013201</v>
      </c>
      <c r="B56" s="341" t="s">
        <v>788</v>
      </c>
      <c r="C56" s="333">
        <v>43</v>
      </c>
      <c r="D56" s="333">
        <v>17</v>
      </c>
      <c r="E56" s="333">
        <v>17</v>
      </c>
      <c r="F56" s="333">
        <v>10</v>
      </c>
      <c r="G56" s="334">
        <v>384.15988</v>
      </c>
      <c r="H56" s="334">
        <v>170.5236</v>
      </c>
      <c r="I56" s="334">
        <v>8.52618</v>
      </c>
      <c r="J56" s="334">
        <v>42</v>
      </c>
      <c r="K56" s="334">
        <v>8.9281</v>
      </c>
      <c r="L56" s="334">
        <v>56.2836</v>
      </c>
      <c r="M56" s="334">
        <v>27.95</v>
      </c>
      <c r="N56" s="334">
        <v>0.612</v>
      </c>
      <c r="O56" s="334">
        <v>58.9224</v>
      </c>
      <c r="P56" s="334">
        <v>0</v>
      </c>
      <c r="Q56" s="334"/>
      <c r="R56" s="334"/>
      <c r="S56" s="334">
        <v>0</v>
      </c>
      <c r="T56" s="334">
        <v>0</v>
      </c>
      <c r="U56" s="356"/>
      <c r="V56" s="355">
        <v>10</v>
      </c>
      <c r="W56" s="355">
        <v>1</v>
      </c>
      <c r="X56" s="334">
        <v>0.414</v>
      </c>
      <c r="Y56" s="334"/>
      <c r="Z56" s="334"/>
    </row>
    <row r="57" spans="1:26">
      <c r="A57" s="335">
        <v>2013201</v>
      </c>
      <c r="B57" s="340" t="s">
        <v>789</v>
      </c>
      <c r="C57" s="333">
        <v>15</v>
      </c>
      <c r="D57" s="333">
        <v>7</v>
      </c>
      <c r="E57" s="333">
        <v>7</v>
      </c>
      <c r="F57" s="333">
        <v>5</v>
      </c>
      <c r="G57" s="334">
        <v>136.98088</v>
      </c>
      <c r="H57" s="334">
        <v>60.2736</v>
      </c>
      <c r="I57" s="334">
        <v>3.01368</v>
      </c>
      <c r="J57" s="334">
        <v>16.32</v>
      </c>
      <c r="K57" s="334">
        <v>3.1028</v>
      </c>
      <c r="L57" s="334">
        <v>18.948</v>
      </c>
      <c r="M57" s="334">
        <v>9.75</v>
      </c>
      <c r="N57" s="334">
        <v>0.252</v>
      </c>
      <c r="O57" s="334">
        <v>18.8088</v>
      </c>
      <c r="P57" s="334">
        <v>0</v>
      </c>
      <c r="Q57" s="334"/>
      <c r="R57" s="334"/>
      <c r="S57" s="334">
        <v>0</v>
      </c>
      <c r="T57" s="334">
        <v>0</v>
      </c>
      <c r="U57" s="356"/>
      <c r="V57" s="355">
        <v>5</v>
      </c>
      <c r="W57" s="355">
        <v>2</v>
      </c>
      <c r="X57" s="334">
        <v>1.512</v>
      </c>
      <c r="Y57" s="334"/>
      <c r="Z57" s="334"/>
    </row>
    <row r="58" ht="14.25" spans="1:26">
      <c r="A58" s="335">
        <v>20133</v>
      </c>
      <c r="B58" s="337" t="s">
        <v>790</v>
      </c>
      <c r="C58" s="333">
        <v>16</v>
      </c>
      <c r="D58" s="333">
        <v>9</v>
      </c>
      <c r="E58" s="333">
        <v>8</v>
      </c>
      <c r="F58" s="333">
        <v>4</v>
      </c>
      <c r="G58" s="334">
        <v>143.571074285714</v>
      </c>
      <c r="H58" s="334">
        <v>62.5452</v>
      </c>
      <c r="I58" s="334">
        <v>3.12726</v>
      </c>
      <c r="J58" s="334">
        <v>21.2657142857143</v>
      </c>
      <c r="K58" s="334">
        <v>2.6089</v>
      </c>
      <c r="L58" s="334">
        <v>20.8248</v>
      </c>
      <c r="M58" s="334">
        <v>10.4</v>
      </c>
      <c r="N58" s="334">
        <v>0.288</v>
      </c>
      <c r="O58" s="334">
        <v>16.7112</v>
      </c>
      <c r="P58" s="334">
        <v>0</v>
      </c>
      <c r="Q58" s="334">
        <v>0</v>
      </c>
      <c r="R58" s="334">
        <v>0</v>
      </c>
      <c r="S58" s="334">
        <v>0</v>
      </c>
      <c r="T58" s="334">
        <v>0</v>
      </c>
      <c r="U58" s="334">
        <v>0</v>
      </c>
      <c r="V58" s="355">
        <v>4</v>
      </c>
      <c r="W58" s="355">
        <v>1</v>
      </c>
      <c r="X58" s="334">
        <v>1.8</v>
      </c>
      <c r="Y58" s="334"/>
      <c r="Z58" s="334"/>
    </row>
    <row r="59" ht="14.25" spans="1:26">
      <c r="A59" s="335">
        <v>2013301</v>
      </c>
      <c r="B59" s="341" t="s">
        <v>791</v>
      </c>
      <c r="C59" s="333">
        <v>16</v>
      </c>
      <c r="D59" s="333">
        <v>9</v>
      </c>
      <c r="E59" s="333">
        <v>8</v>
      </c>
      <c r="F59" s="333">
        <v>4</v>
      </c>
      <c r="G59" s="334">
        <v>143.571074285714</v>
      </c>
      <c r="H59" s="334">
        <v>62.5452</v>
      </c>
      <c r="I59" s="334">
        <v>3.12726</v>
      </c>
      <c r="J59" s="334">
        <v>21.2657142857143</v>
      </c>
      <c r="K59" s="334">
        <v>2.6089</v>
      </c>
      <c r="L59" s="334">
        <v>20.8248</v>
      </c>
      <c r="M59" s="334">
        <v>10.4</v>
      </c>
      <c r="N59" s="334">
        <v>0.288</v>
      </c>
      <c r="O59" s="334">
        <v>16.7112</v>
      </c>
      <c r="P59" s="334">
        <v>0</v>
      </c>
      <c r="Q59" s="334"/>
      <c r="R59" s="334"/>
      <c r="S59" s="334">
        <v>0</v>
      </c>
      <c r="T59" s="334">
        <v>0</v>
      </c>
      <c r="U59" s="356"/>
      <c r="V59" s="355">
        <v>4</v>
      </c>
      <c r="W59" s="355">
        <v>1</v>
      </c>
      <c r="X59" s="334">
        <v>1.8</v>
      </c>
      <c r="Y59" s="334"/>
      <c r="Z59" s="334"/>
    </row>
    <row r="60" ht="14.25" spans="1:26">
      <c r="A60" s="335">
        <v>20134</v>
      </c>
      <c r="B60" s="337" t="s">
        <v>792</v>
      </c>
      <c r="C60" s="333">
        <v>19</v>
      </c>
      <c r="D60" s="333">
        <v>8</v>
      </c>
      <c r="E60" s="333">
        <v>8</v>
      </c>
      <c r="F60" s="333">
        <v>6</v>
      </c>
      <c r="G60" s="334">
        <v>182.947088571429</v>
      </c>
      <c r="H60" s="334">
        <v>85.1232</v>
      </c>
      <c r="I60" s="334">
        <v>4.25616</v>
      </c>
      <c r="J60" s="334">
        <v>15.8314285714286</v>
      </c>
      <c r="K60" s="334">
        <v>4.6063</v>
      </c>
      <c r="L60" s="334">
        <v>25.2336</v>
      </c>
      <c r="M60" s="334">
        <v>12.35</v>
      </c>
      <c r="N60" s="334">
        <v>0.288</v>
      </c>
      <c r="O60" s="334">
        <v>29.2584</v>
      </c>
      <c r="P60" s="334">
        <v>0</v>
      </c>
      <c r="Q60" s="334">
        <v>0</v>
      </c>
      <c r="R60" s="334">
        <v>0</v>
      </c>
      <c r="S60" s="334">
        <v>0</v>
      </c>
      <c r="T60" s="334">
        <v>0</v>
      </c>
      <c r="U60" s="334">
        <v>0</v>
      </c>
      <c r="V60" s="355">
        <v>6</v>
      </c>
      <c r="W60" s="355">
        <v>0</v>
      </c>
      <c r="X60" s="334">
        <v>0</v>
      </c>
      <c r="Y60" s="334"/>
      <c r="Z60" s="334"/>
    </row>
    <row r="61" ht="14.25" spans="1:26">
      <c r="A61" s="335">
        <v>2013401</v>
      </c>
      <c r="B61" s="341" t="s">
        <v>793</v>
      </c>
      <c r="C61" s="333">
        <v>3</v>
      </c>
      <c r="D61" s="333">
        <v>0</v>
      </c>
      <c r="E61" s="333">
        <v>1</v>
      </c>
      <c r="F61" s="333">
        <v>1</v>
      </c>
      <c r="G61" s="334">
        <v>30.73176</v>
      </c>
      <c r="H61" s="334">
        <v>14.5212</v>
      </c>
      <c r="I61" s="334">
        <v>0.72606</v>
      </c>
      <c r="J61" s="334">
        <v>0</v>
      </c>
      <c r="K61" s="334">
        <v>1.2101</v>
      </c>
      <c r="L61" s="334">
        <v>4.1976</v>
      </c>
      <c r="M61" s="334">
        <v>1.95</v>
      </c>
      <c r="N61" s="334">
        <v>0.036</v>
      </c>
      <c r="O61" s="334">
        <v>7.0908</v>
      </c>
      <c r="P61" s="334">
        <v>0</v>
      </c>
      <c r="Q61" s="334"/>
      <c r="R61" s="334"/>
      <c r="S61" s="334">
        <v>0</v>
      </c>
      <c r="T61" s="334">
        <v>0</v>
      </c>
      <c r="U61" s="356"/>
      <c r="V61" s="355">
        <v>1</v>
      </c>
      <c r="W61" s="355">
        <v>0</v>
      </c>
      <c r="X61" s="334">
        <v>0</v>
      </c>
      <c r="Y61" s="334"/>
      <c r="Z61" s="334"/>
    </row>
    <row r="62" spans="1:26">
      <c r="A62" s="335">
        <v>2013401</v>
      </c>
      <c r="B62" s="342" t="s">
        <v>794</v>
      </c>
      <c r="C62" s="333">
        <v>16</v>
      </c>
      <c r="D62" s="333">
        <v>8</v>
      </c>
      <c r="E62" s="333">
        <v>7</v>
      </c>
      <c r="F62" s="333">
        <v>5</v>
      </c>
      <c r="G62" s="334">
        <v>152.215328571429</v>
      </c>
      <c r="H62" s="334">
        <v>70.602</v>
      </c>
      <c r="I62" s="334">
        <v>3.5301</v>
      </c>
      <c r="J62" s="334">
        <v>15.8314285714286</v>
      </c>
      <c r="K62" s="334">
        <v>3.3962</v>
      </c>
      <c r="L62" s="334">
        <v>21.036</v>
      </c>
      <c r="M62" s="334">
        <v>10.4</v>
      </c>
      <c r="N62" s="334">
        <v>0.252</v>
      </c>
      <c r="O62" s="334">
        <v>22.1676</v>
      </c>
      <c r="P62" s="334">
        <v>0</v>
      </c>
      <c r="Q62" s="334"/>
      <c r="R62" s="334"/>
      <c r="S62" s="334">
        <v>0</v>
      </c>
      <c r="T62" s="334">
        <v>0</v>
      </c>
      <c r="U62" s="356"/>
      <c r="V62" s="355">
        <v>5</v>
      </c>
      <c r="W62" s="355">
        <v>0</v>
      </c>
      <c r="X62" s="334">
        <v>0</v>
      </c>
      <c r="Y62" s="334"/>
      <c r="Z62" s="334"/>
    </row>
    <row r="63" ht="14.25" spans="1:26">
      <c r="A63" s="335">
        <v>20136</v>
      </c>
      <c r="B63" s="337" t="s">
        <v>795</v>
      </c>
      <c r="C63" s="333">
        <v>34</v>
      </c>
      <c r="D63" s="333">
        <v>7</v>
      </c>
      <c r="E63" s="333">
        <v>12</v>
      </c>
      <c r="F63" s="333">
        <v>18</v>
      </c>
      <c r="G63" s="334">
        <v>356.087214285714</v>
      </c>
      <c r="H63" s="334">
        <v>150.882</v>
      </c>
      <c r="I63" s="334">
        <v>7.5441</v>
      </c>
      <c r="J63" s="334">
        <v>16.2257142857143</v>
      </c>
      <c r="K63" s="334">
        <v>10.5102</v>
      </c>
      <c r="L63" s="334">
        <v>44.3448</v>
      </c>
      <c r="M63" s="334">
        <v>22.1</v>
      </c>
      <c r="N63" s="334">
        <v>0.432</v>
      </c>
      <c r="O63" s="334">
        <v>64.4484</v>
      </c>
      <c r="P63" s="334">
        <v>21.6</v>
      </c>
      <c r="Q63" s="334">
        <v>0</v>
      </c>
      <c r="R63" s="334">
        <v>0</v>
      </c>
      <c r="S63" s="334">
        <v>0</v>
      </c>
      <c r="T63" s="334">
        <v>0</v>
      </c>
      <c r="U63" s="334">
        <v>0</v>
      </c>
      <c r="V63" s="355">
        <v>18</v>
      </c>
      <c r="W63" s="355">
        <v>0</v>
      </c>
      <c r="X63" s="334">
        <v>0</v>
      </c>
      <c r="Y63" s="334"/>
      <c r="Z63" s="334"/>
    </row>
    <row r="64" spans="1:26">
      <c r="A64" s="335">
        <v>2013601</v>
      </c>
      <c r="B64" s="340" t="s">
        <v>796</v>
      </c>
      <c r="C64" s="333">
        <v>20</v>
      </c>
      <c r="D64" s="333">
        <v>3</v>
      </c>
      <c r="E64" s="333">
        <v>6</v>
      </c>
      <c r="F64" s="333">
        <v>13</v>
      </c>
      <c r="G64" s="334">
        <v>232.395662857143</v>
      </c>
      <c r="H64" s="334">
        <v>95.9604</v>
      </c>
      <c r="I64" s="334">
        <v>4.79802</v>
      </c>
      <c r="J64" s="334">
        <v>7.21714285714286</v>
      </c>
      <c r="K64" s="334">
        <v>6.9909</v>
      </c>
      <c r="L64" s="334">
        <v>28.1004</v>
      </c>
      <c r="M64" s="334">
        <v>13</v>
      </c>
      <c r="N64" s="334">
        <v>0.216</v>
      </c>
      <c r="O64" s="334">
        <v>41.5128</v>
      </c>
      <c r="P64" s="334">
        <v>21.6</v>
      </c>
      <c r="Q64" s="334"/>
      <c r="R64" s="334"/>
      <c r="S64" s="334">
        <v>0</v>
      </c>
      <c r="T64" s="334">
        <v>0</v>
      </c>
      <c r="U64" s="356"/>
      <c r="V64" s="355">
        <v>13</v>
      </c>
      <c r="W64" s="355">
        <v>0</v>
      </c>
      <c r="X64" s="334">
        <v>0</v>
      </c>
      <c r="Y64" s="334"/>
      <c r="Z64" s="334"/>
    </row>
    <row r="65" spans="1:26">
      <c r="A65" s="335">
        <v>2013601</v>
      </c>
      <c r="B65" s="360" t="s">
        <v>797</v>
      </c>
      <c r="C65" s="333">
        <v>7</v>
      </c>
      <c r="D65" s="333">
        <v>0</v>
      </c>
      <c r="E65" s="333">
        <v>5</v>
      </c>
      <c r="F65" s="333">
        <v>5</v>
      </c>
      <c r="G65" s="334">
        <v>69.74136</v>
      </c>
      <c r="H65" s="334">
        <v>30.1452</v>
      </c>
      <c r="I65" s="334">
        <v>1.50726</v>
      </c>
      <c r="J65" s="334">
        <v>0</v>
      </c>
      <c r="K65" s="334">
        <v>2.5121</v>
      </c>
      <c r="L65" s="334">
        <v>9.5712</v>
      </c>
      <c r="M65" s="334">
        <v>4.55</v>
      </c>
      <c r="N65" s="334">
        <v>0.18</v>
      </c>
      <c r="O65" s="334">
        <v>16.2756</v>
      </c>
      <c r="P65" s="334">
        <v>0</v>
      </c>
      <c r="Q65" s="334"/>
      <c r="R65" s="334"/>
      <c r="S65" s="334">
        <v>0</v>
      </c>
      <c r="T65" s="334">
        <v>0</v>
      </c>
      <c r="U65" s="356"/>
      <c r="V65" s="355">
        <v>5</v>
      </c>
      <c r="W65" s="355">
        <v>0</v>
      </c>
      <c r="X65" s="334">
        <v>0</v>
      </c>
      <c r="Y65" s="334"/>
      <c r="Z65" s="334"/>
    </row>
    <row r="66" spans="1:26">
      <c r="A66" s="335">
        <v>2013601</v>
      </c>
      <c r="B66" s="340" t="s">
        <v>798</v>
      </c>
      <c r="C66" s="333">
        <v>4</v>
      </c>
      <c r="D66" s="333">
        <v>4</v>
      </c>
      <c r="E66" s="333">
        <v>0</v>
      </c>
      <c r="F66" s="333">
        <v>0</v>
      </c>
      <c r="G66" s="334">
        <v>27.6378714285714</v>
      </c>
      <c r="H66" s="334">
        <v>12.69</v>
      </c>
      <c r="I66" s="334">
        <v>0.6345</v>
      </c>
      <c r="J66" s="334">
        <v>9.00857142857143</v>
      </c>
      <c r="K66" s="334">
        <v>0</v>
      </c>
      <c r="L66" s="334">
        <v>2.7048</v>
      </c>
      <c r="M66" s="334">
        <v>2.6</v>
      </c>
      <c r="N66" s="334">
        <v>0</v>
      </c>
      <c r="O66" s="334">
        <v>0</v>
      </c>
      <c r="P66" s="334">
        <v>0</v>
      </c>
      <c r="Q66" s="334"/>
      <c r="R66" s="334"/>
      <c r="S66" s="334">
        <v>0</v>
      </c>
      <c r="T66" s="334">
        <v>0</v>
      </c>
      <c r="U66" s="356"/>
      <c r="V66" s="355">
        <v>0</v>
      </c>
      <c r="W66" s="355">
        <v>0</v>
      </c>
      <c r="X66" s="334">
        <v>0</v>
      </c>
      <c r="Y66" s="334"/>
      <c r="Z66" s="334"/>
    </row>
    <row r="67" spans="1:26">
      <c r="A67" s="335">
        <v>2013650</v>
      </c>
      <c r="B67" s="340" t="s">
        <v>799</v>
      </c>
      <c r="C67" s="333">
        <v>3</v>
      </c>
      <c r="D67" s="333">
        <v>0</v>
      </c>
      <c r="E67" s="333">
        <v>1</v>
      </c>
      <c r="F67" s="333">
        <v>0</v>
      </c>
      <c r="G67" s="334">
        <v>26.31232</v>
      </c>
      <c r="H67" s="334">
        <v>12.0864</v>
      </c>
      <c r="I67" s="334">
        <v>0.60432</v>
      </c>
      <c r="J67" s="334">
        <v>0</v>
      </c>
      <c r="K67" s="334">
        <v>1.0072</v>
      </c>
      <c r="L67" s="334">
        <v>3.9684</v>
      </c>
      <c r="M67" s="334">
        <v>1.95</v>
      </c>
      <c r="N67" s="334">
        <v>0.036</v>
      </c>
      <c r="O67" s="334">
        <v>6.66</v>
      </c>
      <c r="P67" s="334">
        <v>0</v>
      </c>
      <c r="Q67" s="334"/>
      <c r="R67" s="334"/>
      <c r="S67" s="334">
        <v>0</v>
      </c>
      <c r="T67" s="334">
        <v>0</v>
      </c>
      <c r="U67" s="356"/>
      <c r="V67" s="355">
        <v>0</v>
      </c>
      <c r="W67" s="355">
        <v>0</v>
      </c>
      <c r="X67" s="334">
        <v>0</v>
      </c>
      <c r="Y67" s="334"/>
      <c r="Z67" s="334"/>
    </row>
    <row r="68" ht="14.25" spans="1:26">
      <c r="A68" s="335">
        <v>20137</v>
      </c>
      <c r="B68" s="337" t="s">
        <v>800</v>
      </c>
      <c r="C68" s="333">
        <v>11</v>
      </c>
      <c r="D68" s="333">
        <v>7</v>
      </c>
      <c r="E68" s="333">
        <v>5</v>
      </c>
      <c r="F68" s="333">
        <v>0</v>
      </c>
      <c r="G68" s="334">
        <v>88.6104085714286</v>
      </c>
      <c r="H68" s="334">
        <v>38.7276</v>
      </c>
      <c r="I68" s="334">
        <v>1.93638</v>
      </c>
      <c r="J68" s="334">
        <v>16.2514285714286</v>
      </c>
      <c r="K68" s="334">
        <v>1.2998</v>
      </c>
      <c r="L68" s="334">
        <v>13.8768</v>
      </c>
      <c r="M68" s="334">
        <v>7.15</v>
      </c>
      <c r="N68" s="334">
        <v>0.18</v>
      </c>
      <c r="O68" s="334">
        <v>9.1884</v>
      </c>
      <c r="P68" s="334">
        <v>0</v>
      </c>
      <c r="Q68" s="334">
        <v>0</v>
      </c>
      <c r="R68" s="334">
        <v>0</v>
      </c>
      <c r="S68" s="334">
        <v>0</v>
      </c>
      <c r="T68" s="334">
        <v>0</v>
      </c>
      <c r="U68" s="334">
        <v>0</v>
      </c>
      <c r="V68" s="355">
        <v>0</v>
      </c>
      <c r="W68" s="355">
        <v>0</v>
      </c>
      <c r="X68" s="334">
        <v>0</v>
      </c>
      <c r="Y68" s="334"/>
      <c r="Z68" s="334"/>
    </row>
    <row r="69" spans="1:26">
      <c r="A69" s="335">
        <v>2013701</v>
      </c>
      <c r="B69" s="360" t="s">
        <v>801</v>
      </c>
      <c r="C69" s="333">
        <v>11</v>
      </c>
      <c r="D69" s="333">
        <v>7</v>
      </c>
      <c r="E69" s="333">
        <v>5</v>
      </c>
      <c r="F69" s="333">
        <v>0</v>
      </c>
      <c r="G69" s="334">
        <v>88.6104085714286</v>
      </c>
      <c r="H69" s="334">
        <v>38.7276</v>
      </c>
      <c r="I69" s="334">
        <v>1.93638</v>
      </c>
      <c r="J69" s="334">
        <v>16.2514285714286</v>
      </c>
      <c r="K69" s="334">
        <v>1.2998</v>
      </c>
      <c r="L69" s="334">
        <v>13.8768</v>
      </c>
      <c r="M69" s="334">
        <v>7.15</v>
      </c>
      <c r="N69" s="334">
        <v>0.18</v>
      </c>
      <c r="O69" s="334">
        <v>9.1884</v>
      </c>
      <c r="P69" s="334">
        <v>0</v>
      </c>
      <c r="Q69" s="334"/>
      <c r="R69" s="334"/>
      <c r="S69" s="334">
        <v>0</v>
      </c>
      <c r="T69" s="334">
        <v>0</v>
      </c>
      <c r="U69" s="356"/>
      <c r="V69" s="355">
        <v>0</v>
      </c>
      <c r="W69" s="355">
        <v>0</v>
      </c>
      <c r="X69" s="334">
        <v>0</v>
      </c>
      <c r="Y69" s="334"/>
      <c r="Z69" s="334"/>
    </row>
    <row r="70" ht="14.25" spans="1:26">
      <c r="A70" s="335">
        <v>20138</v>
      </c>
      <c r="B70" s="337" t="s">
        <v>802</v>
      </c>
      <c r="C70" s="333">
        <v>151</v>
      </c>
      <c r="D70" s="333">
        <v>75</v>
      </c>
      <c r="E70" s="333">
        <v>30</v>
      </c>
      <c r="F70" s="333">
        <v>107</v>
      </c>
      <c r="G70" s="334">
        <v>1489.36279714286</v>
      </c>
      <c r="H70" s="334">
        <v>637.0368</v>
      </c>
      <c r="I70" s="334">
        <v>31.85184</v>
      </c>
      <c r="J70" s="334">
        <v>161.082857142857</v>
      </c>
      <c r="K70" s="334">
        <v>29.3981</v>
      </c>
      <c r="L70" s="334">
        <v>191.1036</v>
      </c>
      <c r="M70" s="334">
        <v>98.15</v>
      </c>
      <c r="N70" s="334">
        <v>1.08</v>
      </c>
      <c r="O70" s="334">
        <v>186.912</v>
      </c>
      <c r="P70" s="334">
        <v>0</v>
      </c>
      <c r="Q70" s="334">
        <v>0</v>
      </c>
      <c r="R70" s="334">
        <v>0</v>
      </c>
      <c r="S70" s="334">
        <v>37.872</v>
      </c>
      <c r="T70" s="334">
        <v>0</v>
      </c>
      <c r="U70" s="334">
        <v>0</v>
      </c>
      <c r="V70" s="355">
        <v>107</v>
      </c>
      <c r="W70" s="355">
        <v>12</v>
      </c>
      <c r="X70" s="334">
        <v>7.8756</v>
      </c>
      <c r="Y70" s="334"/>
      <c r="Z70" s="334"/>
    </row>
    <row r="71" spans="1:26">
      <c r="A71" s="335">
        <v>2013801</v>
      </c>
      <c r="B71" s="340" t="s">
        <v>803</v>
      </c>
      <c r="C71" s="333">
        <v>137</v>
      </c>
      <c r="D71" s="333">
        <v>61</v>
      </c>
      <c r="E71" s="333">
        <v>26</v>
      </c>
      <c r="F71" s="333">
        <v>106</v>
      </c>
      <c r="G71" s="334">
        <v>1360.60818571429</v>
      </c>
      <c r="H71" s="334">
        <v>575.892</v>
      </c>
      <c r="I71" s="334">
        <v>28.7946</v>
      </c>
      <c r="J71" s="334">
        <v>125.494285714286</v>
      </c>
      <c r="K71" s="334">
        <v>29.3981</v>
      </c>
      <c r="L71" s="334">
        <v>172.3836</v>
      </c>
      <c r="M71" s="334">
        <v>89.05</v>
      </c>
      <c r="N71" s="334">
        <v>0.936</v>
      </c>
      <c r="O71" s="334">
        <v>186.912</v>
      </c>
      <c r="P71" s="334">
        <v>0</v>
      </c>
      <c r="Q71" s="334"/>
      <c r="R71" s="334"/>
      <c r="S71" s="334">
        <v>37.872</v>
      </c>
      <c r="T71" s="334">
        <v>0</v>
      </c>
      <c r="U71" s="356"/>
      <c r="V71" s="355">
        <v>106</v>
      </c>
      <c r="W71" s="355">
        <v>12</v>
      </c>
      <c r="X71" s="334">
        <v>7.8756</v>
      </c>
      <c r="Y71" s="334"/>
      <c r="Z71" s="334"/>
    </row>
    <row r="72" spans="1:26">
      <c r="A72" s="335">
        <v>2013801</v>
      </c>
      <c r="B72" s="338" t="s">
        <v>804</v>
      </c>
      <c r="C72" s="333">
        <v>14</v>
      </c>
      <c r="D72" s="333">
        <v>14</v>
      </c>
      <c r="E72" s="333">
        <v>4</v>
      </c>
      <c r="F72" s="333">
        <v>1</v>
      </c>
      <c r="G72" s="334">
        <v>128.754611428571</v>
      </c>
      <c r="H72" s="334">
        <v>61.1448</v>
      </c>
      <c r="I72" s="334">
        <v>3.05724</v>
      </c>
      <c r="J72" s="334">
        <v>35.5885714285714</v>
      </c>
      <c r="K72" s="334">
        <v>0</v>
      </c>
      <c r="L72" s="334">
        <v>18.72</v>
      </c>
      <c r="M72" s="334">
        <v>9.1</v>
      </c>
      <c r="N72" s="334">
        <v>0.144</v>
      </c>
      <c r="O72" s="334">
        <v>0</v>
      </c>
      <c r="P72" s="334">
        <v>0</v>
      </c>
      <c r="Q72" s="334"/>
      <c r="R72" s="334"/>
      <c r="S72" s="334">
        <v>0</v>
      </c>
      <c r="T72" s="334">
        <v>0</v>
      </c>
      <c r="U72" s="356"/>
      <c r="V72" s="355">
        <v>1</v>
      </c>
      <c r="W72" s="355">
        <v>0</v>
      </c>
      <c r="X72" s="334">
        <v>0</v>
      </c>
      <c r="Y72" s="334"/>
      <c r="Z72" s="334"/>
    </row>
    <row r="73" ht="14.25" spans="1:26">
      <c r="A73" s="335">
        <v>20140</v>
      </c>
      <c r="B73" s="337" t="s">
        <v>805</v>
      </c>
      <c r="C73" s="333">
        <v>18</v>
      </c>
      <c r="D73" s="333">
        <v>9</v>
      </c>
      <c r="E73" s="333">
        <v>5</v>
      </c>
      <c r="F73" s="333">
        <v>8</v>
      </c>
      <c r="G73" s="334">
        <v>176.360931428571</v>
      </c>
      <c r="H73" s="334">
        <v>80.3592</v>
      </c>
      <c r="I73" s="334">
        <v>4.01796</v>
      </c>
      <c r="J73" s="334">
        <v>20.7685714285714</v>
      </c>
      <c r="K73" s="334">
        <v>3.7204</v>
      </c>
      <c r="L73" s="334">
        <v>23.7168</v>
      </c>
      <c r="M73" s="334">
        <v>11.7</v>
      </c>
      <c r="N73" s="334">
        <v>0.18</v>
      </c>
      <c r="O73" s="334">
        <v>21.36</v>
      </c>
      <c r="P73" s="334">
        <v>2.538</v>
      </c>
      <c r="Q73" s="334">
        <v>0</v>
      </c>
      <c r="R73" s="334">
        <v>0</v>
      </c>
      <c r="S73" s="334">
        <v>0</v>
      </c>
      <c r="T73" s="334">
        <v>0</v>
      </c>
      <c r="U73" s="334">
        <v>0</v>
      </c>
      <c r="V73" s="355">
        <v>8</v>
      </c>
      <c r="W73" s="355">
        <v>0</v>
      </c>
      <c r="X73" s="334">
        <v>0</v>
      </c>
      <c r="Y73" s="334"/>
      <c r="Z73" s="334"/>
    </row>
    <row r="74" spans="1:26">
      <c r="A74" s="335">
        <v>2014001</v>
      </c>
      <c r="B74" s="340" t="s">
        <v>806</v>
      </c>
      <c r="C74" s="333">
        <v>18</v>
      </c>
      <c r="D74" s="333">
        <v>9</v>
      </c>
      <c r="E74" s="333">
        <v>5</v>
      </c>
      <c r="F74" s="333">
        <v>8</v>
      </c>
      <c r="G74" s="334">
        <v>176.360931428571</v>
      </c>
      <c r="H74" s="334">
        <v>80.3592</v>
      </c>
      <c r="I74" s="334">
        <v>4.01796</v>
      </c>
      <c r="J74" s="334">
        <v>20.7685714285714</v>
      </c>
      <c r="K74" s="334">
        <v>3.7204</v>
      </c>
      <c r="L74" s="334">
        <v>23.7168</v>
      </c>
      <c r="M74" s="334">
        <v>11.7</v>
      </c>
      <c r="N74" s="334">
        <v>0.18</v>
      </c>
      <c r="O74" s="334">
        <v>21.36</v>
      </c>
      <c r="P74" s="334">
        <v>2.538</v>
      </c>
      <c r="Q74" s="334"/>
      <c r="R74" s="334"/>
      <c r="S74" s="334">
        <v>0</v>
      </c>
      <c r="T74" s="334">
        <v>0</v>
      </c>
      <c r="U74" s="356"/>
      <c r="V74" s="355">
        <v>8</v>
      </c>
      <c r="W74" s="355">
        <v>0</v>
      </c>
      <c r="X74" s="334">
        <v>0</v>
      </c>
      <c r="Y74" s="334"/>
      <c r="Z74" s="334"/>
    </row>
    <row r="75" spans="1:26">
      <c r="A75" s="335">
        <v>204</v>
      </c>
      <c r="B75" s="336" t="s">
        <v>807</v>
      </c>
      <c r="C75" s="333">
        <v>539</v>
      </c>
      <c r="D75" s="333">
        <v>24</v>
      </c>
      <c r="E75" s="333">
        <v>79</v>
      </c>
      <c r="F75" s="333">
        <v>251</v>
      </c>
      <c r="G75" s="334">
        <v>5430.32294</v>
      </c>
      <c r="H75" s="334">
        <v>1729.4088</v>
      </c>
      <c r="I75" s="334">
        <v>86.47044</v>
      </c>
      <c r="J75" s="334">
        <v>56.7</v>
      </c>
      <c r="K75" s="334">
        <v>136.2601</v>
      </c>
      <c r="L75" s="334">
        <v>556.4736</v>
      </c>
      <c r="M75" s="334">
        <v>520.45</v>
      </c>
      <c r="N75" s="334">
        <v>2.844</v>
      </c>
      <c r="O75" s="334">
        <v>905.8644</v>
      </c>
      <c r="P75" s="334">
        <v>433.548</v>
      </c>
      <c r="Q75" s="334">
        <v>315</v>
      </c>
      <c r="R75" s="334">
        <v>310</v>
      </c>
      <c r="S75" s="334">
        <v>111.384</v>
      </c>
      <c r="T75" s="334">
        <v>0</v>
      </c>
      <c r="U75" s="334">
        <v>0</v>
      </c>
      <c r="V75" s="355">
        <v>251</v>
      </c>
      <c r="W75" s="355">
        <v>29</v>
      </c>
      <c r="X75" s="334">
        <v>14.9196</v>
      </c>
      <c r="Y75" s="334">
        <v>4726.2821</v>
      </c>
      <c r="Z75" s="362">
        <v>704.040839999999</v>
      </c>
    </row>
    <row r="76" ht="14.25" spans="1:26">
      <c r="A76" s="335">
        <v>20402</v>
      </c>
      <c r="B76" s="337" t="s">
        <v>808</v>
      </c>
      <c r="C76" s="333">
        <v>328</v>
      </c>
      <c r="D76" s="333">
        <v>3</v>
      </c>
      <c r="E76" s="333">
        <v>45</v>
      </c>
      <c r="F76" s="333">
        <v>144</v>
      </c>
      <c r="G76" s="334">
        <v>4220.89294857143</v>
      </c>
      <c r="H76" s="334">
        <v>1390.0284</v>
      </c>
      <c r="I76" s="334">
        <v>69.50142</v>
      </c>
      <c r="J76" s="334">
        <v>6.41142857142857</v>
      </c>
      <c r="K76" s="334">
        <v>115.1509</v>
      </c>
      <c r="L76" s="334">
        <v>449.8092</v>
      </c>
      <c r="M76" s="334">
        <v>213.2</v>
      </c>
      <c r="N76" s="334">
        <v>1.62</v>
      </c>
      <c r="O76" s="334">
        <v>765.15</v>
      </c>
      <c r="P76" s="334">
        <v>346.428</v>
      </c>
      <c r="Q76" s="334">
        <v>315</v>
      </c>
      <c r="R76" s="334">
        <v>310</v>
      </c>
      <c r="S76" s="334">
        <v>84</v>
      </c>
      <c r="T76" s="334">
        <v>0</v>
      </c>
      <c r="U76" s="334">
        <v>0</v>
      </c>
      <c r="V76" s="355">
        <v>144</v>
      </c>
      <c r="W76" s="355">
        <v>24</v>
      </c>
      <c r="X76" s="334">
        <v>10.5936</v>
      </c>
      <c r="Y76" s="334"/>
      <c r="Z76" s="334"/>
    </row>
    <row r="77" spans="1:26">
      <c r="A77" s="335">
        <v>2040201</v>
      </c>
      <c r="B77" s="340" t="s">
        <v>809</v>
      </c>
      <c r="C77" s="333">
        <v>293</v>
      </c>
      <c r="D77" s="333">
        <v>0</v>
      </c>
      <c r="E77" s="333">
        <v>39</v>
      </c>
      <c r="F77" s="333">
        <v>124</v>
      </c>
      <c r="G77" s="334">
        <v>3691.4236</v>
      </c>
      <c r="H77" s="334">
        <v>1218.72</v>
      </c>
      <c r="I77" s="334">
        <v>60.936</v>
      </c>
      <c r="J77" s="334">
        <v>0</v>
      </c>
      <c r="K77" s="334">
        <v>101.56</v>
      </c>
      <c r="L77" s="334">
        <v>400.0056</v>
      </c>
      <c r="M77" s="334">
        <v>190.45</v>
      </c>
      <c r="N77" s="334">
        <v>1.404</v>
      </c>
      <c r="O77" s="334">
        <v>685.6104</v>
      </c>
      <c r="P77" s="334">
        <v>302.856</v>
      </c>
      <c r="Q77" s="334">
        <v>240</v>
      </c>
      <c r="R77" s="334">
        <v>280</v>
      </c>
      <c r="S77" s="334">
        <v>77.196</v>
      </c>
      <c r="T77" s="334">
        <v>0</v>
      </c>
      <c r="U77" s="356"/>
      <c r="V77" s="355">
        <v>124</v>
      </c>
      <c r="W77" s="355">
        <v>22</v>
      </c>
      <c r="X77" s="334">
        <v>8.6856</v>
      </c>
      <c r="Y77" s="334"/>
      <c r="Z77" s="334"/>
    </row>
    <row r="78" spans="1:26">
      <c r="A78" s="335">
        <v>2040201</v>
      </c>
      <c r="B78" s="340" t="s">
        <v>810</v>
      </c>
      <c r="C78" s="333">
        <v>35</v>
      </c>
      <c r="D78" s="333">
        <v>3</v>
      </c>
      <c r="E78" s="333">
        <v>6</v>
      </c>
      <c r="F78" s="333">
        <v>20</v>
      </c>
      <c r="G78" s="334">
        <v>529.469348571429</v>
      </c>
      <c r="H78" s="334">
        <v>171.3084</v>
      </c>
      <c r="I78" s="334">
        <v>8.56542</v>
      </c>
      <c r="J78" s="334">
        <v>6.41142857142857</v>
      </c>
      <c r="K78" s="334">
        <v>13.5909</v>
      </c>
      <c r="L78" s="334">
        <v>49.8036</v>
      </c>
      <c r="M78" s="334">
        <v>22.75</v>
      </c>
      <c r="N78" s="334">
        <v>0.216</v>
      </c>
      <c r="O78" s="334">
        <v>79.5396</v>
      </c>
      <c r="P78" s="334">
        <v>43.572</v>
      </c>
      <c r="Q78" s="334">
        <v>75</v>
      </c>
      <c r="R78" s="334">
        <v>30</v>
      </c>
      <c r="S78" s="334">
        <v>6.804</v>
      </c>
      <c r="T78" s="334">
        <v>0</v>
      </c>
      <c r="U78" s="356"/>
      <c r="V78" s="355">
        <v>20</v>
      </c>
      <c r="W78" s="355">
        <v>2</v>
      </c>
      <c r="X78" s="334">
        <v>1.908</v>
      </c>
      <c r="Y78" s="334"/>
      <c r="Z78" s="334"/>
    </row>
    <row r="79" ht="14.25" spans="1:26">
      <c r="A79" s="335">
        <v>20404</v>
      </c>
      <c r="B79" s="337" t="s">
        <v>811</v>
      </c>
      <c r="C79" s="333">
        <v>42</v>
      </c>
      <c r="D79" s="333">
        <v>0</v>
      </c>
      <c r="E79" s="333">
        <v>0</v>
      </c>
      <c r="F79" s="333">
        <v>27</v>
      </c>
      <c r="G79" s="334">
        <v>111</v>
      </c>
      <c r="H79" s="334">
        <v>0</v>
      </c>
      <c r="I79" s="334">
        <v>0</v>
      </c>
      <c r="J79" s="334">
        <v>0</v>
      </c>
      <c r="K79" s="334">
        <v>0</v>
      </c>
      <c r="L79" s="334">
        <v>0</v>
      </c>
      <c r="M79" s="334">
        <v>84</v>
      </c>
      <c r="N79" s="334">
        <v>0</v>
      </c>
      <c r="O79" s="334">
        <v>0</v>
      </c>
      <c r="P79" s="334">
        <v>0</v>
      </c>
      <c r="Q79" s="334">
        <v>0</v>
      </c>
      <c r="R79" s="334">
        <v>0</v>
      </c>
      <c r="S79" s="334">
        <v>0</v>
      </c>
      <c r="T79" s="334">
        <v>0</v>
      </c>
      <c r="U79" s="334">
        <v>0</v>
      </c>
      <c r="V79" s="355">
        <v>27</v>
      </c>
      <c r="W79" s="355">
        <v>0</v>
      </c>
      <c r="X79" s="334">
        <v>0</v>
      </c>
      <c r="Y79" s="334"/>
      <c r="Z79" s="334"/>
    </row>
    <row r="80" ht="14.25" spans="1:26">
      <c r="A80" s="335">
        <v>2040401</v>
      </c>
      <c r="B80" s="341" t="s">
        <v>812</v>
      </c>
      <c r="C80" s="333">
        <v>42</v>
      </c>
      <c r="D80" s="333"/>
      <c r="E80" s="333"/>
      <c r="F80" s="333">
        <v>27</v>
      </c>
      <c r="G80" s="334">
        <v>111</v>
      </c>
      <c r="H80" s="334"/>
      <c r="I80" s="334"/>
      <c r="J80" s="334"/>
      <c r="K80" s="334"/>
      <c r="L80" s="334"/>
      <c r="M80" s="334">
        <v>84</v>
      </c>
      <c r="N80" s="334"/>
      <c r="O80" s="334"/>
      <c r="P80" s="334"/>
      <c r="Q80" s="334"/>
      <c r="R80" s="334"/>
      <c r="S80" s="334"/>
      <c r="T80" s="334"/>
      <c r="U80" s="356"/>
      <c r="V80" s="355">
        <v>27</v>
      </c>
      <c r="W80" s="355"/>
      <c r="X80" s="334"/>
      <c r="Y80" s="334"/>
      <c r="Z80" s="334"/>
    </row>
    <row r="81" ht="14.25" spans="1:26">
      <c r="A81" s="335">
        <v>20405</v>
      </c>
      <c r="B81" s="337" t="s">
        <v>813</v>
      </c>
      <c r="C81" s="333">
        <v>84</v>
      </c>
      <c r="D81" s="333">
        <v>0</v>
      </c>
      <c r="E81" s="333">
        <v>0</v>
      </c>
      <c r="F81" s="333">
        <v>53</v>
      </c>
      <c r="G81" s="334">
        <v>221</v>
      </c>
      <c r="H81" s="334">
        <v>0</v>
      </c>
      <c r="I81" s="334">
        <v>0</v>
      </c>
      <c r="J81" s="334">
        <v>0</v>
      </c>
      <c r="K81" s="334">
        <v>0</v>
      </c>
      <c r="L81" s="334">
        <v>0</v>
      </c>
      <c r="M81" s="334">
        <v>168</v>
      </c>
      <c r="N81" s="334">
        <v>0</v>
      </c>
      <c r="O81" s="334">
        <v>0</v>
      </c>
      <c r="P81" s="334">
        <v>0</v>
      </c>
      <c r="Q81" s="334">
        <v>0</v>
      </c>
      <c r="R81" s="334">
        <v>0</v>
      </c>
      <c r="S81" s="334">
        <v>0</v>
      </c>
      <c r="T81" s="334">
        <v>0</v>
      </c>
      <c r="U81" s="334">
        <v>0</v>
      </c>
      <c r="V81" s="355">
        <v>53</v>
      </c>
      <c r="W81" s="355">
        <v>0</v>
      </c>
      <c r="X81" s="334">
        <v>0</v>
      </c>
      <c r="Y81" s="334"/>
      <c r="Z81" s="334"/>
    </row>
    <row r="82" ht="14.25" spans="1:26">
      <c r="A82" s="335">
        <v>2040501</v>
      </c>
      <c r="B82" s="341" t="s">
        <v>814</v>
      </c>
      <c r="C82" s="333">
        <v>84</v>
      </c>
      <c r="D82" s="333"/>
      <c r="E82" s="333"/>
      <c r="F82" s="333">
        <v>53</v>
      </c>
      <c r="G82" s="334">
        <v>221</v>
      </c>
      <c r="H82" s="334"/>
      <c r="I82" s="334"/>
      <c r="J82" s="334"/>
      <c r="K82" s="334"/>
      <c r="L82" s="334"/>
      <c r="M82" s="334">
        <v>168</v>
      </c>
      <c r="N82" s="334"/>
      <c r="O82" s="334"/>
      <c r="P82" s="334"/>
      <c r="Q82" s="334"/>
      <c r="R82" s="334"/>
      <c r="S82" s="334"/>
      <c r="T82" s="334"/>
      <c r="U82" s="356"/>
      <c r="V82" s="355">
        <v>53</v>
      </c>
      <c r="W82" s="355"/>
      <c r="X82" s="334"/>
      <c r="Y82" s="334"/>
      <c r="Z82" s="334"/>
    </row>
    <row r="83" ht="14.25" spans="1:26">
      <c r="A83" s="335">
        <v>20406</v>
      </c>
      <c r="B83" s="337" t="s">
        <v>815</v>
      </c>
      <c r="C83" s="333">
        <v>85</v>
      </c>
      <c r="D83" s="333">
        <v>21</v>
      </c>
      <c r="E83" s="333">
        <v>34</v>
      </c>
      <c r="F83" s="333">
        <v>27</v>
      </c>
      <c r="G83" s="334">
        <v>877.429991428571</v>
      </c>
      <c r="H83" s="334">
        <v>339.3804</v>
      </c>
      <c r="I83" s="334">
        <v>16.96902</v>
      </c>
      <c r="J83" s="334">
        <v>50.2885714285714</v>
      </c>
      <c r="K83" s="334">
        <v>21.1092</v>
      </c>
      <c r="L83" s="334">
        <v>106.6644</v>
      </c>
      <c r="M83" s="334">
        <v>55.25</v>
      </c>
      <c r="N83" s="334">
        <v>1.224</v>
      </c>
      <c r="O83" s="334">
        <v>140.7144</v>
      </c>
      <c r="P83" s="334">
        <v>87.12</v>
      </c>
      <c r="Q83" s="334">
        <v>0</v>
      </c>
      <c r="R83" s="334">
        <v>0</v>
      </c>
      <c r="S83" s="334">
        <v>27.384</v>
      </c>
      <c r="T83" s="334">
        <v>0</v>
      </c>
      <c r="U83" s="334">
        <v>0</v>
      </c>
      <c r="V83" s="355">
        <v>27</v>
      </c>
      <c r="W83" s="355">
        <v>5</v>
      </c>
      <c r="X83" s="334">
        <v>4.326</v>
      </c>
      <c r="Y83" s="334"/>
      <c r="Z83" s="334"/>
    </row>
    <row r="84" spans="1:26">
      <c r="A84" s="335">
        <v>2040601</v>
      </c>
      <c r="B84" s="340" t="s">
        <v>816</v>
      </c>
      <c r="C84" s="333">
        <v>80</v>
      </c>
      <c r="D84" s="333">
        <v>16</v>
      </c>
      <c r="E84" s="333">
        <v>30</v>
      </c>
      <c r="F84" s="333">
        <v>27</v>
      </c>
      <c r="G84" s="334">
        <v>835.102891428572</v>
      </c>
      <c r="H84" s="334">
        <v>319.4064</v>
      </c>
      <c r="I84" s="334">
        <v>15.97032</v>
      </c>
      <c r="J84" s="334">
        <v>38.4085714285714</v>
      </c>
      <c r="K84" s="334">
        <v>21.1092</v>
      </c>
      <c r="L84" s="334">
        <v>100.584</v>
      </c>
      <c r="M84" s="334">
        <v>52</v>
      </c>
      <c r="N84" s="334">
        <v>1.08</v>
      </c>
      <c r="O84" s="334">
        <v>140.7144</v>
      </c>
      <c r="P84" s="334">
        <v>87.12</v>
      </c>
      <c r="Q84" s="334"/>
      <c r="R84" s="334"/>
      <c r="S84" s="334">
        <v>27.384</v>
      </c>
      <c r="T84" s="334">
        <v>0</v>
      </c>
      <c r="U84" s="356"/>
      <c r="V84" s="355">
        <v>27</v>
      </c>
      <c r="W84" s="355">
        <v>5</v>
      </c>
      <c r="X84" s="334">
        <v>4.326</v>
      </c>
      <c r="Y84" s="334"/>
      <c r="Z84" s="334"/>
    </row>
    <row r="85" spans="1:26">
      <c r="A85" s="335">
        <v>2040650</v>
      </c>
      <c r="B85" s="340" t="s">
        <v>817</v>
      </c>
      <c r="C85" s="333">
        <v>5</v>
      </c>
      <c r="D85" s="333">
        <v>5</v>
      </c>
      <c r="E85" s="333">
        <v>4</v>
      </c>
      <c r="F85" s="333">
        <v>0</v>
      </c>
      <c r="G85" s="334">
        <v>42.3271</v>
      </c>
      <c r="H85" s="334">
        <v>19.974</v>
      </c>
      <c r="I85" s="334">
        <v>0.9987</v>
      </c>
      <c r="J85" s="334">
        <v>11.88</v>
      </c>
      <c r="K85" s="334">
        <v>0</v>
      </c>
      <c r="L85" s="334">
        <v>6.0804</v>
      </c>
      <c r="M85" s="334">
        <v>3.25</v>
      </c>
      <c r="N85" s="334">
        <v>0.144</v>
      </c>
      <c r="O85" s="334">
        <v>0</v>
      </c>
      <c r="P85" s="334">
        <v>0</v>
      </c>
      <c r="Q85" s="334"/>
      <c r="R85" s="334"/>
      <c r="S85" s="334">
        <v>0</v>
      </c>
      <c r="T85" s="334">
        <v>0</v>
      </c>
      <c r="U85" s="356"/>
      <c r="V85" s="355">
        <v>0</v>
      </c>
      <c r="W85" s="355">
        <v>0</v>
      </c>
      <c r="X85" s="334">
        <v>0</v>
      </c>
      <c r="Y85" s="334"/>
      <c r="Z85" s="334"/>
    </row>
    <row r="86" spans="1:26">
      <c r="A86" s="335">
        <v>205</v>
      </c>
      <c r="B86" s="336" t="s">
        <v>818</v>
      </c>
      <c r="C86" s="333">
        <v>4363</v>
      </c>
      <c r="D86" s="333">
        <v>4343</v>
      </c>
      <c r="E86" s="333">
        <v>2474</v>
      </c>
      <c r="F86" s="333">
        <v>2931</v>
      </c>
      <c r="G86" s="334">
        <v>47606.8772971429</v>
      </c>
      <c r="H86" s="334">
        <v>21207.132</v>
      </c>
      <c r="I86" s="334">
        <v>1060.3566</v>
      </c>
      <c r="J86" s="334">
        <v>11512.9030971429</v>
      </c>
      <c r="K86" s="334">
        <v>7.6004</v>
      </c>
      <c r="L86" s="334">
        <v>6103.0872</v>
      </c>
      <c r="M86" s="334">
        <v>2835.95</v>
      </c>
      <c r="N86" s="334">
        <v>88.2</v>
      </c>
      <c r="O86" s="334">
        <v>46.0812</v>
      </c>
      <c r="P86" s="334">
        <v>35.6316</v>
      </c>
      <c r="Q86" s="334">
        <v>0</v>
      </c>
      <c r="R86" s="334">
        <v>0</v>
      </c>
      <c r="S86" s="334">
        <v>1396.452</v>
      </c>
      <c r="T86" s="334">
        <v>37.272</v>
      </c>
      <c r="U86" s="334">
        <v>0</v>
      </c>
      <c r="V86" s="355">
        <v>2931</v>
      </c>
      <c r="W86" s="355">
        <v>503</v>
      </c>
      <c r="X86" s="334">
        <v>345.2112</v>
      </c>
      <c r="Y86" s="334">
        <v>48029.8465</v>
      </c>
      <c r="Z86" s="362">
        <v>-422.96920285713</v>
      </c>
    </row>
    <row r="87" ht="14.25" spans="1:26">
      <c r="A87" s="335">
        <v>20501</v>
      </c>
      <c r="B87" s="337" t="s">
        <v>819</v>
      </c>
      <c r="C87" s="333">
        <v>76</v>
      </c>
      <c r="D87" s="333">
        <v>62</v>
      </c>
      <c r="E87" s="333">
        <v>23</v>
      </c>
      <c r="F87" s="333">
        <v>55</v>
      </c>
      <c r="G87" s="334">
        <v>883.610417142857</v>
      </c>
      <c r="H87" s="334">
        <v>430.7652</v>
      </c>
      <c r="I87" s="334">
        <v>21.53826</v>
      </c>
      <c r="J87" s="334">
        <v>174.342857142857</v>
      </c>
      <c r="K87" s="334">
        <v>5.5197</v>
      </c>
      <c r="L87" s="334">
        <v>111.9732</v>
      </c>
      <c r="M87" s="334">
        <v>49.4</v>
      </c>
      <c r="N87" s="334">
        <v>0.828</v>
      </c>
      <c r="O87" s="334">
        <v>32.7312</v>
      </c>
      <c r="P87" s="334">
        <v>0</v>
      </c>
      <c r="Q87" s="334">
        <v>0</v>
      </c>
      <c r="R87" s="334">
        <v>0</v>
      </c>
      <c r="S87" s="334">
        <v>0</v>
      </c>
      <c r="T87" s="334">
        <v>0</v>
      </c>
      <c r="U87" s="334">
        <v>0</v>
      </c>
      <c r="V87" s="355">
        <v>55</v>
      </c>
      <c r="W87" s="355">
        <v>3</v>
      </c>
      <c r="X87" s="334">
        <v>1.512</v>
      </c>
      <c r="Y87" s="334"/>
      <c r="Z87" s="334"/>
    </row>
    <row r="88" spans="1:26">
      <c r="A88" s="335">
        <v>2050101</v>
      </c>
      <c r="B88" s="340" t="s">
        <v>820</v>
      </c>
      <c r="C88" s="333">
        <v>76</v>
      </c>
      <c r="D88" s="333">
        <v>62</v>
      </c>
      <c r="E88" s="333">
        <v>23</v>
      </c>
      <c r="F88" s="333">
        <v>55</v>
      </c>
      <c r="G88" s="334">
        <v>883.610417142857</v>
      </c>
      <c r="H88" s="334">
        <v>430.7652</v>
      </c>
      <c r="I88" s="334">
        <v>21.53826</v>
      </c>
      <c r="J88" s="334">
        <v>174.342857142857</v>
      </c>
      <c r="K88" s="334">
        <v>5.5197</v>
      </c>
      <c r="L88" s="334">
        <v>111.9732</v>
      </c>
      <c r="M88" s="334">
        <v>49.4</v>
      </c>
      <c r="N88" s="334">
        <v>0.828</v>
      </c>
      <c r="O88" s="334">
        <v>32.7312</v>
      </c>
      <c r="P88" s="334">
        <v>0</v>
      </c>
      <c r="Q88" s="334"/>
      <c r="R88" s="334"/>
      <c r="S88" s="334">
        <v>0</v>
      </c>
      <c r="T88" s="334">
        <v>0</v>
      </c>
      <c r="U88" s="356"/>
      <c r="V88" s="355">
        <v>55</v>
      </c>
      <c r="W88" s="355">
        <v>3</v>
      </c>
      <c r="X88" s="334">
        <v>1.512</v>
      </c>
      <c r="Y88" s="334"/>
      <c r="Z88" s="334"/>
    </row>
    <row r="89" ht="14.25" spans="1:26">
      <c r="A89" s="335">
        <v>20502</v>
      </c>
      <c r="B89" s="337" t="s">
        <v>821</v>
      </c>
      <c r="C89" s="333">
        <v>4033</v>
      </c>
      <c r="D89" s="333">
        <v>4033</v>
      </c>
      <c r="E89" s="333">
        <v>2306</v>
      </c>
      <c r="F89" s="333">
        <v>2789</v>
      </c>
      <c r="G89" s="334">
        <v>44234.6984714286</v>
      </c>
      <c r="H89" s="334">
        <v>19622.4252</v>
      </c>
      <c r="I89" s="334">
        <v>981.12126</v>
      </c>
      <c r="J89" s="334">
        <v>10705.5688114286</v>
      </c>
      <c r="K89" s="334">
        <v>0</v>
      </c>
      <c r="L89" s="334">
        <v>5657.658</v>
      </c>
      <c r="M89" s="334">
        <v>2621.45</v>
      </c>
      <c r="N89" s="334">
        <v>82.656</v>
      </c>
      <c r="O89" s="334">
        <v>0</v>
      </c>
      <c r="P89" s="334">
        <v>33.72</v>
      </c>
      <c r="Q89" s="334">
        <v>0</v>
      </c>
      <c r="R89" s="334">
        <v>0</v>
      </c>
      <c r="S89" s="334">
        <v>1388.124</v>
      </c>
      <c r="T89" s="334">
        <v>15.672</v>
      </c>
      <c r="U89" s="334">
        <v>0</v>
      </c>
      <c r="V89" s="355">
        <v>2789</v>
      </c>
      <c r="W89" s="355">
        <v>490</v>
      </c>
      <c r="X89" s="334">
        <v>337.3032</v>
      </c>
      <c r="Y89" s="334"/>
      <c r="Z89" s="334"/>
    </row>
    <row r="90" ht="14.25" spans="1:26">
      <c r="A90" s="335">
        <v>2050201</v>
      </c>
      <c r="B90" s="361" t="s">
        <v>822</v>
      </c>
      <c r="C90" s="333">
        <v>87</v>
      </c>
      <c r="D90" s="333">
        <v>87</v>
      </c>
      <c r="E90" s="333">
        <v>77</v>
      </c>
      <c r="F90" s="333">
        <v>11</v>
      </c>
      <c r="G90" s="334">
        <v>795.049914285714</v>
      </c>
      <c r="H90" s="334">
        <v>335.8872</v>
      </c>
      <c r="I90" s="334">
        <v>16.79436</v>
      </c>
      <c r="J90" s="334">
        <v>231.661954285714</v>
      </c>
      <c r="K90" s="334">
        <v>0</v>
      </c>
      <c r="L90" s="334">
        <v>117.0564</v>
      </c>
      <c r="M90" s="334">
        <v>56.55</v>
      </c>
      <c r="N90" s="334">
        <v>2.772</v>
      </c>
      <c r="O90" s="334">
        <v>0</v>
      </c>
      <c r="P90" s="334">
        <v>0.6</v>
      </c>
      <c r="Q90" s="334">
        <v>0</v>
      </c>
      <c r="R90" s="334">
        <v>0</v>
      </c>
      <c r="S90" s="334">
        <v>22.728</v>
      </c>
      <c r="T90" s="334">
        <v>0</v>
      </c>
      <c r="U90" s="356"/>
      <c r="V90" s="355">
        <v>11</v>
      </c>
      <c r="W90" s="355">
        <v>0</v>
      </c>
      <c r="X90" s="334">
        <v>0</v>
      </c>
      <c r="Y90" s="334"/>
      <c r="Z90" s="334"/>
    </row>
    <row r="91" spans="1:26">
      <c r="A91" s="335">
        <v>2050201</v>
      </c>
      <c r="B91" s="340" t="s">
        <v>823</v>
      </c>
      <c r="C91" s="333">
        <v>16</v>
      </c>
      <c r="D91" s="333">
        <v>16</v>
      </c>
      <c r="E91" s="333">
        <v>16</v>
      </c>
      <c r="F91" s="333">
        <v>10</v>
      </c>
      <c r="G91" s="334">
        <v>160.308617142857</v>
      </c>
      <c r="H91" s="334">
        <v>71.7792</v>
      </c>
      <c r="I91" s="334">
        <v>3.58896</v>
      </c>
      <c r="J91" s="334">
        <v>41.6228571428572</v>
      </c>
      <c r="K91" s="334">
        <v>0</v>
      </c>
      <c r="L91" s="334">
        <v>22.2084</v>
      </c>
      <c r="M91" s="334">
        <v>10.4</v>
      </c>
      <c r="N91" s="334">
        <v>0.576</v>
      </c>
      <c r="O91" s="334">
        <v>0</v>
      </c>
      <c r="P91" s="334">
        <v>0.1332</v>
      </c>
      <c r="Q91" s="334"/>
      <c r="R91" s="334"/>
      <c r="S91" s="334">
        <v>0</v>
      </c>
      <c r="T91" s="334">
        <v>0</v>
      </c>
      <c r="U91" s="356"/>
      <c r="V91" s="355">
        <v>10</v>
      </c>
      <c r="W91" s="355">
        <v>0</v>
      </c>
      <c r="X91" s="334">
        <v>0</v>
      </c>
      <c r="Y91" s="334"/>
      <c r="Z91" s="334"/>
    </row>
    <row r="92" spans="1:26">
      <c r="A92" s="335">
        <v>2050201</v>
      </c>
      <c r="B92" s="340" t="s">
        <v>824</v>
      </c>
      <c r="C92" s="333">
        <v>24</v>
      </c>
      <c r="D92" s="333">
        <v>24</v>
      </c>
      <c r="E92" s="333">
        <v>24</v>
      </c>
      <c r="F92" s="333">
        <v>0</v>
      </c>
      <c r="G92" s="334">
        <v>210.636531428571</v>
      </c>
      <c r="H92" s="334">
        <v>90.6072</v>
      </c>
      <c r="I92" s="334">
        <v>4.53036</v>
      </c>
      <c r="J92" s="334">
        <v>59.8285714285714</v>
      </c>
      <c r="K92" s="334">
        <v>0</v>
      </c>
      <c r="L92" s="334">
        <v>31.7124</v>
      </c>
      <c r="M92" s="334">
        <v>15.6</v>
      </c>
      <c r="N92" s="334">
        <v>0.864</v>
      </c>
      <c r="O92" s="334">
        <v>0</v>
      </c>
      <c r="P92" s="334">
        <v>0.078</v>
      </c>
      <c r="Q92" s="334"/>
      <c r="R92" s="334"/>
      <c r="S92" s="334">
        <v>7.416</v>
      </c>
      <c r="T92" s="334">
        <v>0</v>
      </c>
      <c r="U92" s="356"/>
      <c r="V92" s="355">
        <v>0</v>
      </c>
      <c r="W92" s="355">
        <v>0</v>
      </c>
      <c r="X92" s="334">
        <v>0</v>
      </c>
      <c r="Y92" s="334"/>
      <c r="Z92" s="334"/>
    </row>
    <row r="93" spans="1:26">
      <c r="A93" s="335">
        <v>2050201</v>
      </c>
      <c r="B93" s="340" t="s">
        <v>825</v>
      </c>
      <c r="C93" s="333">
        <v>8</v>
      </c>
      <c r="D93" s="333">
        <v>8</v>
      </c>
      <c r="E93" s="333">
        <v>5</v>
      </c>
      <c r="F93" s="333">
        <v>0</v>
      </c>
      <c r="G93" s="334">
        <v>73.9572828571429</v>
      </c>
      <c r="H93" s="334">
        <v>33.5868</v>
      </c>
      <c r="I93" s="334">
        <v>1.67934</v>
      </c>
      <c r="J93" s="334">
        <v>19.6971428571429</v>
      </c>
      <c r="K93" s="334">
        <v>0</v>
      </c>
      <c r="L93" s="334">
        <v>10.5672</v>
      </c>
      <c r="M93" s="334">
        <v>5.2</v>
      </c>
      <c r="N93" s="334">
        <v>0.18</v>
      </c>
      <c r="O93" s="334">
        <v>0</v>
      </c>
      <c r="P93" s="334">
        <v>0.0468</v>
      </c>
      <c r="Q93" s="334"/>
      <c r="R93" s="334"/>
      <c r="S93" s="334">
        <v>3</v>
      </c>
      <c r="T93" s="334">
        <v>0</v>
      </c>
      <c r="U93" s="356"/>
      <c r="V93" s="355">
        <v>0</v>
      </c>
      <c r="W93" s="355">
        <v>0</v>
      </c>
      <c r="X93" s="334">
        <v>0</v>
      </c>
      <c r="Y93" s="334"/>
      <c r="Z93" s="334"/>
    </row>
    <row r="94" spans="1:26">
      <c r="A94" s="335">
        <v>2050201</v>
      </c>
      <c r="B94" s="340" t="s">
        <v>826</v>
      </c>
      <c r="C94" s="333">
        <v>3</v>
      </c>
      <c r="D94" s="333">
        <v>3</v>
      </c>
      <c r="E94" s="333">
        <v>3</v>
      </c>
      <c r="F94" s="333">
        <v>0</v>
      </c>
      <c r="G94" s="334">
        <v>23.0450657142857</v>
      </c>
      <c r="H94" s="334">
        <v>9.0156</v>
      </c>
      <c r="I94" s="334">
        <v>0.45078</v>
      </c>
      <c r="J94" s="334">
        <v>7.05428571428571</v>
      </c>
      <c r="K94" s="334">
        <v>0</v>
      </c>
      <c r="L94" s="334">
        <v>3.7428</v>
      </c>
      <c r="M94" s="334">
        <v>1.95</v>
      </c>
      <c r="N94" s="334">
        <v>0.108</v>
      </c>
      <c r="O94" s="334">
        <v>0</v>
      </c>
      <c r="P94" s="334">
        <v>0.0036</v>
      </c>
      <c r="Q94" s="334"/>
      <c r="R94" s="334"/>
      <c r="S94" s="334">
        <v>0.72</v>
      </c>
      <c r="T94" s="334">
        <v>0</v>
      </c>
      <c r="U94" s="356"/>
      <c r="V94" s="355">
        <v>0</v>
      </c>
      <c r="W94" s="355">
        <v>0</v>
      </c>
      <c r="X94" s="334">
        <v>0</v>
      </c>
      <c r="Y94" s="334"/>
      <c r="Z94" s="334"/>
    </row>
    <row r="95" spans="1:26">
      <c r="A95" s="335">
        <v>2050201</v>
      </c>
      <c r="B95" s="340" t="s">
        <v>827</v>
      </c>
      <c r="C95" s="333">
        <v>8</v>
      </c>
      <c r="D95" s="333">
        <v>8</v>
      </c>
      <c r="E95" s="333">
        <v>4</v>
      </c>
      <c r="F95" s="333">
        <v>1</v>
      </c>
      <c r="G95" s="334">
        <v>75.8029571428571</v>
      </c>
      <c r="H95" s="334">
        <v>33.282</v>
      </c>
      <c r="I95" s="334">
        <v>1.6641</v>
      </c>
      <c r="J95" s="334">
        <v>20.4428571428571</v>
      </c>
      <c r="K95" s="334">
        <v>0</v>
      </c>
      <c r="L95" s="334">
        <v>10.938</v>
      </c>
      <c r="M95" s="334">
        <v>5.2</v>
      </c>
      <c r="N95" s="334">
        <v>0.144</v>
      </c>
      <c r="O95" s="334">
        <v>0</v>
      </c>
      <c r="P95" s="334">
        <v>0.06</v>
      </c>
      <c r="Q95" s="334"/>
      <c r="R95" s="334"/>
      <c r="S95" s="334">
        <v>3.072</v>
      </c>
      <c r="T95" s="334">
        <v>0</v>
      </c>
      <c r="U95" s="356"/>
      <c r="V95" s="355">
        <v>1</v>
      </c>
      <c r="W95" s="355">
        <v>0</v>
      </c>
      <c r="X95" s="334">
        <v>0</v>
      </c>
      <c r="Y95" s="334"/>
      <c r="Z95" s="334"/>
    </row>
    <row r="96" spans="1:26">
      <c r="A96" s="335">
        <v>2050201</v>
      </c>
      <c r="B96" s="340" t="s">
        <v>828</v>
      </c>
      <c r="C96" s="333">
        <v>5</v>
      </c>
      <c r="D96" s="333">
        <v>5</v>
      </c>
      <c r="E96" s="333">
        <v>5</v>
      </c>
      <c r="F96" s="333">
        <v>0</v>
      </c>
      <c r="G96" s="334">
        <v>48.4937628571429</v>
      </c>
      <c r="H96" s="334">
        <v>17.4444</v>
      </c>
      <c r="I96" s="334">
        <v>0.87222</v>
      </c>
      <c r="J96" s="334">
        <v>16.8771428571429</v>
      </c>
      <c r="K96" s="334">
        <v>0</v>
      </c>
      <c r="L96" s="334">
        <v>8.37</v>
      </c>
      <c r="M96" s="334">
        <v>3.25</v>
      </c>
      <c r="N96" s="334">
        <v>0.18</v>
      </c>
      <c r="O96" s="334">
        <v>0</v>
      </c>
      <c r="P96" s="334">
        <v>0.012</v>
      </c>
      <c r="Q96" s="334"/>
      <c r="R96" s="334"/>
      <c r="S96" s="334">
        <v>1.488</v>
      </c>
      <c r="T96" s="334">
        <v>0</v>
      </c>
      <c r="U96" s="356"/>
      <c r="V96" s="355">
        <v>0</v>
      </c>
      <c r="W96" s="355">
        <v>0</v>
      </c>
      <c r="X96" s="334">
        <v>0</v>
      </c>
      <c r="Y96" s="334"/>
      <c r="Z96" s="334"/>
    </row>
    <row r="97" spans="1:26">
      <c r="A97" s="335">
        <v>2050201</v>
      </c>
      <c r="B97" s="340" t="s">
        <v>829</v>
      </c>
      <c r="C97" s="333">
        <v>6</v>
      </c>
      <c r="D97" s="333">
        <v>6</v>
      </c>
      <c r="E97" s="333">
        <v>5</v>
      </c>
      <c r="F97" s="333">
        <v>0</v>
      </c>
      <c r="G97" s="334">
        <v>48.2001685714286</v>
      </c>
      <c r="H97" s="334">
        <v>19.7268</v>
      </c>
      <c r="I97" s="334">
        <v>0.98634</v>
      </c>
      <c r="J97" s="334">
        <v>14.2114285714286</v>
      </c>
      <c r="K97" s="334">
        <v>0</v>
      </c>
      <c r="L97" s="334">
        <v>7.344</v>
      </c>
      <c r="M97" s="334">
        <v>3.9</v>
      </c>
      <c r="N97" s="334">
        <v>0.18</v>
      </c>
      <c r="O97" s="334">
        <v>0</v>
      </c>
      <c r="P97" s="334">
        <v>0.1956</v>
      </c>
      <c r="Q97" s="334"/>
      <c r="R97" s="334"/>
      <c r="S97" s="334">
        <v>1.656</v>
      </c>
      <c r="T97" s="334">
        <v>0</v>
      </c>
      <c r="U97" s="356"/>
      <c r="V97" s="355">
        <v>0</v>
      </c>
      <c r="W97" s="355">
        <v>0</v>
      </c>
      <c r="X97" s="334">
        <v>0</v>
      </c>
      <c r="Y97" s="334"/>
      <c r="Z97" s="334"/>
    </row>
    <row r="98" spans="1:26">
      <c r="A98" s="335">
        <v>2050201</v>
      </c>
      <c r="B98" s="340" t="s">
        <v>830</v>
      </c>
      <c r="C98" s="333">
        <v>0</v>
      </c>
      <c r="D98" s="333">
        <v>0</v>
      </c>
      <c r="E98" s="333">
        <v>0</v>
      </c>
      <c r="F98" s="333">
        <v>0</v>
      </c>
      <c r="G98" s="334">
        <v>0</v>
      </c>
      <c r="H98" s="334">
        <v>0</v>
      </c>
      <c r="I98" s="334">
        <v>0</v>
      </c>
      <c r="J98" s="334">
        <v>0</v>
      </c>
      <c r="K98" s="334">
        <v>0</v>
      </c>
      <c r="L98" s="334">
        <v>0</v>
      </c>
      <c r="M98" s="334">
        <v>0</v>
      </c>
      <c r="N98" s="334">
        <v>0</v>
      </c>
      <c r="O98" s="334">
        <v>0</v>
      </c>
      <c r="P98" s="334">
        <v>0</v>
      </c>
      <c r="Q98" s="334"/>
      <c r="R98" s="334"/>
      <c r="S98" s="334">
        <v>0</v>
      </c>
      <c r="T98" s="334">
        <v>0</v>
      </c>
      <c r="U98" s="356"/>
      <c r="V98" s="355">
        <v>0</v>
      </c>
      <c r="W98" s="355">
        <v>0</v>
      </c>
      <c r="X98" s="334">
        <v>0</v>
      </c>
      <c r="Y98" s="334"/>
      <c r="Z98" s="334"/>
    </row>
    <row r="99" spans="1:26">
      <c r="A99" s="335">
        <v>2050201</v>
      </c>
      <c r="B99" s="340" t="s">
        <v>831</v>
      </c>
      <c r="C99" s="333">
        <v>0</v>
      </c>
      <c r="D99" s="333">
        <v>0</v>
      </c>
      <c r="E99" s="333">
        <v>0</v>
      </c>
      <c r="F99" s="333">
        <v>0</v>
      </c>
      <c r="G99" s="334">
        <v>0</v>
      </c>
      <c r="H99" s="334">
        <v>0</v>
      </c>
      <c r="I99" s="334">
        <v>0</v>
      </c>
      <c r="J99" s="334">
        <v>0</v>
      </c>
      <c r="K99" s="334">
        <v>0</v>
      </c>
      <c r="L99" s="334">
        <v>0</v>
      </c>
      <c r="M99" s="334">
        <v>0</v>
      </c>
      <c r="N99" s="334">
        <v>0</v>
      </c>
      <c r="O99" s="334">
        <v>0</v>
      </c>
      <c r="P99" s="334">
        <v>0</v>
      </c>
      <c r="Q99" s="334"/>
      <c r="R99" s="334"/>
      <c r="S99" s="334">
        <v>0</v>
      </c>
      <c r="T99" s="334">
        <v>0</v>
      </c>
      <c r="U99" s="356"/>
      <c r="V99" s="355">
        <v>0</v>
      </c>
      <c r="W99" s="355">
        <v>0</v>
      </c>
      <c r="X99" s="334">
        <v>0</v>
      </c>
      <c r="Y99" s="334"/>
      <c r="Z99" s="334"/>
    </row>
    <row r="100" spans="1:26">
      <c r="A100" s="335">
        <v>2050201</v>
      </c>
      <c r="B100" s="340" t="s">
        <v>832</v>
      </c>
      <c r="C100" s="333">
        <v>10</v>
      </c>
      <c r="D100" s="333">
        <v>10</v>
      </c>
      <c r="E100" s="333">
        <v>10</v>
      </c>
      <c r="F100" s="333">
        <v>0</v>
      </c>
      <c r="G100" s="334">
        <v>90.9946485714286</v>
      </c>
      <c r="H100" s="334">
        <v>32.4276</v>
      </c>
      <c r="I100" s="334">
        <v>1.62138</v>
      </c>
      <c r="J100" s="334">
        <v>34.1676685714286</v>
      </c>
      <c r="K100" s="334">
        <v>0</v>
      </c>
      <c r="L100" s="334">
        <v>12.762</v>
      </c>
      <c r="M100" s="334">
        <v>6.5</v>
      </c>
      <c r="N100" s="334">
        <v>0.36</v>
      </c>
      <c r="O100" s="334">
        <v>0</v>
      </c>
      <c r="P100" s="334">
        <v>0.036</v>
      </c>
      <c r="Q100" s="334"/>
      <c r="R100" s="334"/>
      <c r="S100" s="334">
        <v>3.12</v>
      </c>
      <c r="T100" s="334">
        <v>0</v>
      </c>
      <c r="U100" s="356"/>
      <c r="V100" s="355">
        <v>0</v>
      </c>
      <c r="W100" s="355">
        <v>0</v>
      </c>
      <c r="X100" s="334">
        <v>0</v>
      </c>
      <c r="Y100" s="334"/>
      <c r="Z100" s="334"/>
    </row>
    <row r="101" spans="1:26">
      <c r="A101" s="335">
        <v>2050201</v>
      </c>
      <c r="B101" s="340" t="s">
        <v>833</v>
      </c>
      <c r="C101" s="333">
        <v>3</v>
      </c>
      <c r="D101" s="333">
        <v>3</v>
      </c>
      <c r="E101" s="333">
        <v>2</v>
      </c>
      <c r="F101" s="333">
        <v>0</v>
      </c>
      <c r="G101" s="334">
        <v>27.1317</v>
      </c>
      <c r="H101" s="334">
        <v>11.826</v>
      </c>
      <c r="I101" s="334">
        <v>0.5913</v>
      </c>
      <c r="J101" s="334">
        <v>7.68</v>
      </c>
      <c r="K101" s="334">
        <v>0</v>
      </c>
      <c r="L101" s="334">
        <v>4.0608</v>
      </c>
      <c r="M101" s="334">
        <v>1.95</v>
      </c>
      <c r="N101" s="334">
        <v>0.072</v>
      </c>
      <c r="O101" s="334">
        <v>0</v>
      </c>
      <c r="P101" s="334">
        <v>0.0156</v>
      </c>
      <c r="Q101" s="334"/>
      <c r="R101" s="334"/>
      <c r="S101" s="334">
        <v>0.936</v>
      </c>
      <c r="T101" s="334">
        <v>0</v>
      </c>
      <c r="U101" s="356"/>
      <c r="V101" s="355">
        <v>0</v>
      </c>
      <c r="W101" s="355">
        <v>0</v>
      </c>
      <c r="X101" s="334">
        <v>0</v>
      </c>
      <c r="Y101" s="334"/>
      <c r="Z101" s="334"/>
    </row>
    <row r="102" spans="1:26">
      <c r="A102" s="335">
        <v>2050201</v>
      </c>
      <c r="B102" s="340" t="s">
        <v>834</v>
      </c>
      <c r="C102" s="333">
        <v>4</v>
      </c>
      <c r="D102" s="333">
        <v>4</v>
      </c>
      <c r="E102" s="333">
        <v>3</v>
      </c>
      <c r="F102" s="333">
        <v>0</v>
      </c>
      <c r="G102" s="334">
        <v>36.47918</v>
      </c>
      <c r="H102" s="334">
        <v>16.1916</v>
      </c>
      <c r="I102" s="334">
        <v>0.80958</v>
      </c>
      <c r="J102" s="334">
        <v>10.08</v>
      </c>
      <c r="K102" s="334">
        <v>0</v>
      </c>
      <c r="L102" s="334">
        <v>5.3508</v>
      </c>
      <c r="M102" s="334">
        <v>2.6</v>
      </c>
      <c r="N102" s="334">
        <v>0.108</v>
      </c>
      <c r="O102" s="334">
        <v>0</v>
      </c>
      <c r="P102" s="334">
        <v>0.0192</v>
      </c>
      <c r="Q102" s="334"/>
      <c r="R102" s="334"/>
      <c r="S102" s="334">
        <v>1.32</v>
      </c>
      <c r="T102" s="334">
        <v>0</v>
      </c>
      <c r="U102" s="356"/>
      <c r="V102" s="355">
        <v>0</v>
      </c>
      <c r="W102" s="355">
        <v>0</v>
      </c>
      <c r="X102" s="334">
        <v>0</v>
      </c>
      <c r="Y102" s="334"/>
      <c r="Z102" s="334"/>
    </row>
    <row r="103" ht="14.25" spans="1:26">
      <c r="A103" s="335">
        <v>2050202</v>
      </c>
      <c r="B103" s="361" t="s">
        <v>835</v>
      </c>
      <c r="C103" s="333">
        <v>1748</v>
      </c>
      <c r="D103" s="333">
        <v>1748</v>
      </c>
      <c r="E103" s="333">
        <v>1151</v>
      </c>
      <c r="F103" s="333">
        <v>1613</v>
      </c>
      <c r="G103" s="334">
        <v>19444.7102571429</v>
      </c>
      <c r="H103" s="334">
        <v>8290.596</v>
      </c>
      <c r="I103" s="334">
        <v>414.5298</v>
      </c>
      <c r="J103" s="334">
        <v>4626.79885714286</v>
      </c>
      <c r="K103" s="334">
        <v>0</v>
      </c>
      <c r="L103" s="334">
        <v>2435.4636</v>
      </c>
      <c r="M103" s="334">
        <v>1136.2</v>
      </c>
      <c r="N103" s="334">
        <v>41.292</v>
      </c>
      <c r="O103" s="334">
        <v>0</v>
      </c>
      <c r="P103" s="334">
        <v>14.3268</v>
      </c>
      <c r="Q103" s="334">
        <v>0</v>
      </c>
      <c r="R103" s="334">
        <v>0</v>
      </c>
      <c r="S103" s="334">
        <v>688.956</v>
      </c>
      <c r="T103" s="334">
        <v>0</v>
      </c>
      <c r="U103" s="356"/>
      <c r="V103" s="355">
        <v>1613</v>
      </c>
      <c r="W103" s="355">
        <v>265</v>
      </c>
      <c r="X103" s="334">
        <v>183.5472</v>
      </c>
      <c r="Y103" s="334"/>
      <c r="Z103" s="334"/>
    </row>
    <row r="104" spans="1:26">
      <c r="A104" s="335">
        <v>2050202</v>
      </c>
      <c r="B104" s="340" t="s">
        <v>836</v>
      </c>
      <c r="C104" s="333">
        <v>50</v>
      </c>
      <c r="D104" s="333">
        <v>50</v>
      </c>
      <c r="E104" s="333">
        <v>24</v>
      </c>
      <c r="F104" s="333">
        <v>51</v>
      </c>
      <c r="G104" s="334">
        <v>597.01228</v>
      </c>
      <c r="H104" s="334">
        <v>263.4936</v>
      </c>
      <c r="I104" s="334">
        <v>13.17468</v>
      </c>
      <c r="J104" s="334">
        <v>134.04</v>
      </c>
      <c r="K104" s="334">
        <v>0</v>
      </c>
      <c r="L104" s="334">
        <v>71.5656</v>
      </c>
      <c r="M104" s="334">
        <v>32.5</v>
      </c>
      <c r="N104" s="334">
        <v>0.864</v>
      </c>
      <c r="O104" s="334">
        <v>0</v>
      </c>
      <c r="P104" s="334">
        <v>0.4104</v>
      </c>
      <c r="Q104" s="334"/>
      <c r="R104" s="334"/>
      <c r="S104" s="334">
        <v>22.512</v>
      </c>
      <c r="T104" s="334">
        <v>0</v>
      </c>
      <c r="U104" s="356"/>
      <c r="V104" s="355">
        <v>51</v>
      </c>
      <c r="W104" s="355">
        <v>9</v>
      </c>
      <c r="X104" s="334">
        <v>7.452</v>
      </c>
      <c r="Y104" s="334"/>
      <c r="Z104" s="334"/>
    </row>
    <row r="105" spans="1:26">
      <c r="A105" s="335">
        <v>2050202</v>
      </c>
      <c r="B105" s="340" t="s">
        <v>837</v>
      </c>
      <c r="C105" s="333">
        <v>51</v>
      </c>
      <c r="D105" s="333">
        <v>51</v>
      </c>
      <c r="E105" s="333">
        <v>32</v>
      </c>
      <c r="F105" s="333">
        <v>78</v>
      </c>
      <c r="G105" s="334">
        <v>665.389405714286</v>
      </c>
      <c r="H105" s="334">
        <v>251.3184</v>
      </c>
      <c r="I105" s="334">
        <v>12.56592</v>
      </c>
      <c r="J105" s="334">
        <v>190.870285714286</v>
      </c>
      <c r="K105" s="334">
        <v>0</v>
      </c>
      <c r="L105" s="334">
        <v>72.1308</v>
      </c>
      <c r="M105" s="334">
        <v>33.15</v>
      </c>
      <c r="N105" s="334">
        <v>1.152</v>
      </c>
      <c r="O105" s="334">
        <v>0</v>
      </c>
      <c r="P105" s="334">
        <v>0.426</v>
      </c>
      <c r="Q105" s="334"/>
      <c r="R105" s="334"/>
      <c r="S105" s="334">
        <v>21.024</v>
      </c>
      <c r="T105" s="334">
        <v>0</v>
      </c>
      <c r="U105" s="356"/>
      <c r="V105" s="355">
        <v>78</v>
      </c>
      <c r="W105" s="355">
        <v>6</v>
      </c>
      <c r="X105" s="334">
        <v>4.752</v>
      </c>
      <c r="Y105" s="334"/>
      <c r="Z105" s="334"/>
    </row>
    <row r="106" spans="1:26">
      <c r="A106" s="335">
        <v>2050202</v>
      </c>
      <c r="B106" s="340" t="s">
        <v>838</v>
      </c>
      <c r="C106" s="333">
        <v>8</v>
      </c>
      <c r="D106" s="333">
        <v>8</v>
      </c>
      <c r="E106" s="333">
        <v>6</v>
      </c>
      <c r="F106" s="333">
        <v>20</v>
      </c>
      <c r="G106" s="334">
        <v>106.144842857143</v>
      </c>
      <c r="H106" s="334">
        <v>34.506</v>
      </c>
      <c r="I106" s="334">
        <v>1.7253</v>
      </c>
      <c r="J106" s="334">
        <v>21.3171428571429</v>
      </c>
      <c r="K106" s="334">
        <v>0</v>
      </c>
      <c r="L106" s="334">
        <v>11.3796</v>
      </c>
      <c r="M106" s="334">
        <v>5.2</v>
      </c>
      <c r="N106" s="334">
        <v>0.216</v>
      </c>
      <c r="O106" s="334">
        <v>0</v>
      </c>
      <c r="P106" s="334">
        <v>0.0528</v>
      </c>
      <c r="Q106" s="334"/>
      <c r="R106" s="334"/>
      <c r="S106" s="334">
        <v>2.712</v>
      </c>
      <c r="T106" s="334">
        <v>0</v>
      </c>
      <c r="U106" s="356"/>
      <c r="V106" s="355">
        <v>20</v>
      </c>
      <c r="W106" s="355">
        <v>11</v>
      </c>
      <c r="X106" s="334">
        <v>9.036</v>
      </c>
      <c r="Y106" s="334"/>
      <c r="Z106" s="334"/>
    </row>
    <row r="107" spans="1:26">
      <c r="A107" s="335">
        <v>2050202</v>
      </c>
      <c r="B107" s="340" t="s">
        <v>839</v>
      </c>
      <c r="C107" s="333">
        <v>22</v>
      </c>
      <c r="D107" s="333">
        <v>22</v>
      </c>
      <c r="E107" s="333">
        <v>12</v>
      </c>
      <c r="F107" s="333">
        <v>44</v>
      </c>
      <c r="G107" s="334">
        <v>262.068151428571</v>
      </c>
      <c r="H107" s="334">
        <v>97.6716</v>
      </c>
      <c r="I107" s="334">
        <v>4.88358</v>
      </c>
      <c r="J107" s="334">
        <v>57.1285714285714</v>
      </c>
      <c r="K107" s="334">
        <v>0</v>
      </c>
      <c r="L107" s="334">
        <v>34.9848</v>
      </c>
      <c r="M107" s="334">
        <v>14.3</v>
      </c>
      <c r="N107" s="334">
        <v>0.432</v>
      </c>
      <c r="O107" s="334">
        <v>0</v>
      </c>
      <c r="P107" s="334">
        <v>0.1356</v>
      </c>
      <c r="Q107" s="334"/>
      <c r="R107" s="334"/>
      <c r="S107" s="334">
        <v>7.704</v>
      </c>
      <c r="T107" s="334">
        <v>0</v>
      </c>
      <c r="U107" s="356"/>
      <c r="V107" s="355">
        <v>44</v>
      </c>
      <c r="W107" s="355">
        <v>1</v>
      </c>
      <c r="X107" s="334">
        <v>0.828</v>
      </c>
      <c r="Y107" s="334"/>
      <c r="Z107" s="334"/>
    </row>
    <row r="108" spans="1:26">
      <c r="A108" s="335">
        <v>2050202</v>
      </c>
      <c r="B108" s="340" t="s">
        <v>840</v>
      </c>
      <c r="C108" s="333">
        <v>38</v>
      </c>
      <c r="D108" s="333">
        <v>38</v>
      </c>
      <c r="E108" s="333">
        <v>20</v>
      </c>
      <c r="F108" s="333">
        <v>96</v>
      </c>
      <c r="G108" s="334">
        <v>508.055165714286</v>
      </c>
      <c r="H108" s="334">
        <v>192.9456</v>
      </c>
      <c r="I108" s="334">
        <v>9.64728</v>
      </c>
      <c r="J108" s="334">
        <v>101.254285714286</v>
      </c>
      <c r="K108" s="334">
        <v>0</v>
      </c>
      <c r="L108" s="334">
        <v>53.928</v>
      </c>
      <c r="M108" s="334">
        <v>24.7</v>
      </c>
      <c r="N108" s="334">
        <v>0.72</v>
      </c>
      <c r="O108" s="334">
        <v>0</v>
      </c>
      <c r="P108" s="334">
        <v>0.312</v>
      </c>
      <c r="Q108" s="334"/>
      <c r="R108" s="334"/>
      <c r="S108" s="334">
        <v>15.384</v>
      </c>
      <c r="T108" s="334">
        <v>0</v>
      </c>
      <c r="U108" s="356"/>
      <c r="V108" s="355">
        <v>96</v>
      </c>
      <c r="W108" s="355">
        <v>20</v>
      </c>
      <c r="X108" s="334">
        <v>13.164</v>
      </c>
      <c r="Y108" s="334"/>
      <c r="Z108" s="334"/>
    </row>
    <row r="109" spans="1:26">
      <c r="A109" s="335">
        <v>2050202</v>
      </c>
      <c r="B109" s="340" t="s">
        <v>841</v>
      </c>
      <c r="C109" s="333">
        <v>15</v>
      </c>
      <c r="D109" s="333">
        <v>15</v>
      </c>
      <c r="E109" s="333">
        <v>9</v>
      </c>
      <c r="F109" s="333">
        <v>13</v>
      </c>
      <c r="G109" s="334">
        <v>164.972928571429</v>
      </c>
      <c r="H109" s="334">
        <v>66.606</v>
      </c>
      <c r="I109" s="334">
        <v>3.3303</v>
      </c>
      <c r="J109" s="334">
        <v>39.4714285714286</v>
      </c>
      <c r="K109" s="334">
        <v>0</v>
      </c>
      <c r="L109" s="334">
        <v>20.904</v>
      </c>
      <c r="M109" s="334">
        <v>9.75</v>
      </c>
      <c r="N109" s="334">
        <v>0.324</v>
      </c>
      <c r="O109" s="334">
        <v>0</v>
      </c>
      <c r="P109" s="334">
        <v>0.0912</v>
      </c>
      <c r="Q109" s="334"/>
      <c r="R109" s="334"/>
      <c r="S109" s="334">
        <v>4.872</v>
      </c>
      <c r="T109" s="334">
        <v>0</v>
      </c>
      <c r="U109" s="356"/>
      <c r="V109" s="355">
        <v>13</v>
      </c>
      <c r="W109" s="355">
        <v>8</v>
      </c>
      <c r="X109" s="334">
        <v>6.624</v>
      </c>
      <c r="Y109" s="334"/>
      <c r="Z109" s="334"/>
    </row>
    <row r="110" spans="1:26">
      <c r="A110" s="335">
        <v>2050202</v>
      </c>
      <c r="B110" s="340" t="s">
        <v>842</v>
      </c>
      <c r="C110" s="333">
        <v>206</v>
      </c>
      <c r="D110" s="333">
        <v>206</v>
      </c>
      <c r="E110" s="333">
        <v>142</v>
      </c>
      <c r="F110" s="333">
        <v>156</v>
      </c>
      <c r="G110" s="334">
        <v>2365.52806857143</v>
      </c>
      <c r="H110" s="334">
        <v>1084.5168</v>
      </c>
      <c r="I110" s="334">
        <v>54.22584</v>
      </c>
      <c r="J110" s="334">
        <v>542.571428571428</v>
      </c>
      <c r="K110" s="334">
        <v>0</v>
      </c>
      <c r="L110" s="334">
        <v>289.7556</v>
      </c>
      <c r="M110" s="334">
        <v>133.9</v>
      </c>
      <c r="N110" s="334">
        <v>5.112</v>
      </c>
      <c r="O110" s="334">
        <v>0</v>
      </c>
      <c r="P110" s="334">
        <v>2.1024</v>
      </c>
      <c r="Q110" s="334"/>
      <c r="R110" s="334"/>
      <c r="S110" s="334">
        <v>92.592</v>
      </c>
      <c r="T110" s="334">
        <v>0</v>
      </c>
      <c r="U110" s="356"/>
      <c r="V110" s="355">
        <v>156</v>
      </c>
      <c r="W110" s="355">
        <v>6</v>
      </c>
      <c r="X110" s="334">
        <v>4.752</v>
      </c>
      <c r="Y110" s="334"/>
      <c r="Z110" s="334"/>
    </row>
    <row r="111" spans="1:26">
      <c r="A111" s="335">
        <v>2050202</v>
      </c>
      <c r="B111" s="340" t="s">
        <v>843</v>
      </c>
      <c r="C111" s="333">
        <v>155</v>
      </c>
      <c r="D111" s="333">
        <v>155</v>
      </c>
      <c r="E111" s="333">
        <v>127</v>
      </c>
      <c r="F111" s="333">
        <v>30</v>
      </c>
      <c r="G111" s="334">
        <v>1594.11966571429</v>
      </c>
      <c r="H111" s="334">
        <v>732.3636</v>
      </c>
      <c r="I111" s="334">
        <v>36.61818</v>
      </c>
      <c r="J111" s="334">
        <v>409.894285714286</v>
      </c>
      <c r="K111" s="334">
        <v>0</v>
      </c>
      <c r="L111" s="334">
        <v>216.99</v>
      </c>
      <c r="M111" s="334">
        <v>100.75</v>
      </c>
      <c r="N111" s="334">
        <v>4.572</v>
      </c>
      <c r="O111" s="334">
        <v>0</v>
      </c>
      <c r="P111" s="334">
        <v>1.3236</v>
      </c>
      <c r="Q111" s="334"/>
      <c r="R111" s="334"/>
      <c r="S111" s="334">
        <v>61.608</v>
      </c>
      <c r="T111" s="334">
        <v>0</v>
      </c>
      <c r="U111" s="356"/>
      <c r="V111" s="355">
        <v>30</v>
      </c>
      <c r="W111" s="355">
        <v>0</v>
      </c>
      <c r="X111" s="334">
        <v>0</v>
      </c>
      <c r="Y111" s="334"/>
      <c r="Z111" s="334"/>
    </row>
    <row r="112" spans="1:26">
      <c r="A112" s="335">
        <v>2050202</v>
      </c>
      <c r="B112" s="340" t="s">
        <v>844</v>
      </c>
      <c r="C112" s="333">
        <v>116</v>
      </c>
      <c r="D112" s="333">
        <v>116</v>
      </c>
      <c r="E112" s="333">
        <v>81</v>
      </c>
      <c r="F112" s="333">
        <v>100</v>
      </c>
      <c r="G112" s="334">
        <v>1292.93979714286</v>
      </c>
      <c r="H112" s="334">
        <v>565.1868</v>
      </c>
      <c r="I112" s="334">
        <v>28.25934</v>
      </c>
      <c r="J112" s="334">
        <v>302.982857142857</v>
      </c>
      <c r="K112" s="334">
        <v>0</v>
      </c>
      <c r="L112" s="334">
        <v>161.6424</v>
      </c>
      <c r="M112" s="334">
        <v>75.4</v>
      </c>
      <c r="N112" s="334">
        <v>2.916</v>
      </c>
      <c r="O112" s="334">
        <v>0</v>
      </c>
      <c r="P112" s="334">
        <v>0.9924</v>
      </c>
      <c r="Q112" s="334"/>
      <c r="R112" s="334"/>
      <c r="S112" s="334">
        <v>50.376</v>
      </c>
      <c r="T112" s="334">
        <v>0</v>
      </c>
      <c r="U112" s="356"/>
      <c r="V112" s="355">
        <v>100</v>
      </c>
      <c r="W112" s="355">
        <v>8</v>
      </c>
      <c r="X112" s="334">
        <v>5.184</v>
      </c>
      <c r="Y112" s="334"/>
      <c r="Z112" s="334"/>
    </row>
    <row r="113" spans="1:26">
      <c r="A113" s="335">
        <v>2050202</v>
      </c>
      <c r="B113" s="340" t="s">
        <v>845</v>
      </c>
      <c r="C113" s="333">
        <v>138</v>
      </c>
      <c r="D113" s="333">
        <v>138</v>
      </c>
      <c r="E113" s="333">
        <v>95</v>
      </c>
      <c r="F113" s="333">
        <v>116</v>
      </c>
      <c r="G113" s="334">
        <v>1528.00341714286</v>
      </c>
      <c r="H113" s="334">
        <v>665.9472</v>
      </c>
      <c r="I113" s="334">
        <v>33.29736</v>
      </c>
      <c r="J113" s="334">
        <v>361.722857142858</v>
      </c>
      <c r="K113" s="334">
        <v>0</v>
      </c>
      <c r="L113" s="334">
        <v>191.454</v>
      </c>
      <c r="M113" s="334">
        <v>89.7</v>
      </c>
      <c r="N113" s="334">
        <v>3.42</v>
      </c>
      <c r="O113" s="334">
        <v>0</v>
      </c>
      <c r="P113" s="334">
        <v>1.098</v>
      </c>
      <c r="Q113" s="334"/>
      <c r="R113" s="334"/>
      <c r="S113" s="334">
        <v>56.808</v>
      </c>
      <c r="T113" s="334">
        <v>0</v>
      </c>
      <c r="U113" s="356"/>
      <c r="V113" s="355">
        <v>116</v>
      </c>
      <c r="W113" s="355">
        <v>12</v>
      </c>
      <c r="X113" s="334">
        <v>8.556</v>
      </c>
      <c r="Y113" s="334"/>
      <c r="Z113" s="334"/>
    </row>
    <row r="114" spans="1:26">
      <c r="A114" s="335">
        <v>2050202</v>
      </c>
      <c r="B114" s="340" t="s">
        <v>846</v>
      </c>
      <c r="C114" s="333">
        <v>211</v>
      </c>
      <c r="D114" s="333">
        <v>211</v>
      </c>
      <c r="E114" s="333">
        <v>189</v>
      </c>
      <c r="F114" s="333">
        <v>8</v>
      </c>
      <c r="G114" s="334">
        <v>2053.02857714286</v>
      </c>
      <c r="H114" s="334">
        <v>935.4024</v>
      </c>
      <c r="I114" s="334">
        <v>46.77012</v>
      </c>
      <c r="J114" s="334">
        <v>544.662857142857</v>
      </c>
      <c r="K114" s="334">
        <v>0</v>
      </c>
      <c r="L114" s="334">
        <v>290.8356</v>
      </c>
      <c r="M114" s="334">
        <v>137.15</v>
      </c>
      <c r="N114" s="334">
        <v>6.732</v>
      </c>
      <c r="O114" s="334">
        <v>0</v>
      </c>
      <c r="P114" s="334">
        <v>1.6236</v>
      </c>
      <c r="Q114" s="334"/>
      <c r="R114" s="334"/>
      <c r="S114" s="334">
        <v>81.852</v>
      </c>
      <c r="T114" s="334">
        <v>0</v>
      </c>
      <c r="U114" s="356"/>
      <c r="V114" s="355">
        <v>8</v>
      </c>
      <c r="W114" s="355">
        <v>1</v>
      </c>
      <c r="X114" s="334">
        <v>0</v>
      </c>
      <c r="Y114" s="334"/>
      <c r="Z114" s="334"/>
    </row>
    <row r="115" spans="1:26">
      <c r="A115" s="335">
        <v>2050202</v>
      </c>
      <c r="B115" s="340" t="s">
        <v>847</v>
      </c>
      <c r="C115" s="333">
        <v>24</v>
      </c>
      <c r="D115" s="333">
        <v>24</v>
      </c>
      <c r="E115" s="333">
        <v>9</v>
      </c>
      <c r="F115" s="333">
        <v>25</v>
      </c>
      <c r="G115" s="334">
        <v>280.458682857143</v>
      </c>
      <c r="H115" s="334">
        <v>117.3348</v>
      </c>
      <c r="I115" s="334">
        <v>5.86674</v>
      </c>
      <c r="J115" s="334">
        <v>63.3771428571429</v>
      </c>
      <c r="K115" s="334">
        <v>0</v>
      </c>
      <c r="L115" s="334">
        <v>33.7704</v>
      </c>
      <c r="M115" s="334">
        <v>15.6</v>
      </c>
      <c r="N115" s="334">
        <v>0.324</v>
      </c>
      <c r="O115" s="334">
        <v>0</v>
      </c>
      <c r="P115" s="334">
        <v>0.1536</v>
      </c>
      <c r="Q115" s="334"/>
      <c r="R115" s="334"/>
      <c r="S115" s="334">
        <v>9.192</v>
      </c>
      <c r="T115" s="334">
        <v>0</v>
      </c>
      <c r="U115" s="356"/>
      <c r="V115" s="355">
        <v>25</v>
      </c>
      <c r="W115" s="355">
        <v>13</v>
      </c>
      <c r="X115" s="334">
        <v>9.84</v>
      </c>
      <c r="Y115" s="334"/>
      <c r="Z115" s="334"/>
    </row>
    <row r="116" spans="1:26">
      <c r="A116" s="335">
        <v>2050202</v>
      </c>
      <c r="B116" s="340" t="s">
        <v>848</v>
      </c>
      <c r="C116" s="333">
        <v>23</v>
      </c>
      <c r="D116" s="333">
        <v>23</v>
      </c>
      <c r="E116" s="333">
        <v>10</v>
      </c>
      <c r="F116" s="333">
        <v>28</v>
      </c>
      <c r="G116" s="334">
        <v>260.384025714286</v>
      </c>
      <c r="H116" s="334">
        <v>105.5148</v>
      </c>
      <c r="I116" s="334">
        <v>5.27574</v>
      </c>
      <c r="J116" s="334">
        <v>60.1542857142857</v>
      </c>
      <c r="K116" s="334">
        <v>0</v>
      </c>
      <c r="L116" s="334">
        <v>31.9416</v>
      </c>
      <c r="M116" s="334">
        <v>14.95</v>
      </c>
      <c r="N116" s="334">
        <v>0.36</v>
      </c>
      <c r="O116" s="334">
        <v>0</v>
      </c>
      <c r="P116" s="334">
        <v>0.1356</v>
      </c>
      <c r="Q116" s="334"/>
      <c r="R116" s="334"/>
      <c r="S116" s="334">
        <v>8.112</v>
      </c>
      <c r="T116" s="334">
        <v>0</v>
      </c>
      <c r="U116" s="356"/>
      <c r="V116" s="355">
        <v>28</v>
      </c>
      <c r="W116" s="355">
        <v>8</v>
      </c>
      <c r="X116" s="334">
        <v>5.94</v>
      </c>
      <c r="Y116" s="334"/>
      <c r="Z116" s="334"/>
    </row>
    <row r="117" spans="1:26">
      <c r="A117" s="335">
        <v>2050202</v>
      </c>
      <c r="B117" s="340" t="s">
        <v>849</v>
      </c>
      <c r="C117" s="333">
        <v>53</v>
      </c>
      <c r="D117" s="333">
        <v>53</v>
      </c>
      <c r="E117" s="333">
        <v>27</v>
      </c>
      <c r="F117" s="333">
        <v>68</v>
      </c>
      <c r="G117" s="334">
        <v>628.128428571429</v>
      </c>
      <c r="H117" s="334">
        <v>272.316</v>
      </c>
      <c r="I117" s="334">
        <v>13.6158</v>
      </c>
      <c r="J117" s="334">
        <v>140.391428571429</v>
      </c>
      <c r="K117" s="334">
        <v>0</v>
      </c>
      <c r="L117" s="334">
        <v>74.8416</v>
      </c>
      <c r="M117" s="334">
        <v>34.45</v>
      </c>
      <c r="N117" s="334">
        <v>0.972</v>
      </c>
      <c r="O117" s="334">
        <v>0</v>
      </c>
      <c r="P117" s="334">
        <v>0.7656</v>
      </c>
      <c r="Q117" s="334"/>
      <c r="R117" s="334"/>
      <c r="S117" s="334">
        <v>22.776</v>
      </c>
      <c r="T117" s="334">
        <v>0</v>
      </c>
      <c r="U117" s="356"/>
      <c r="V117" s="355">
        <v>68</v>
      </c>
      <c r="W117" s="355">
        <v>21</v>
      </c>
      <c r="X117" s="334">
        <v>0</v>
      </c>
      <c r="Y117" s="334"/>
      <c r="Z117" s="334"/>
    </row>
    <row r="118" spans="1:26">
      <c r="A118" s="335">
        <v>2050202</v>
      </c>
      <c r="B118" s="340" t="s">
        <v>850</v>
      </c>
      <c r="C118" s="333">
        <v>15</v>
      </c>
      <c r="D118" s="333">
        <v>15</v>
      </c>
      <c r="E118" s="333">
        <v>5</v>
      </c>
      <c r="F118" s="333">
        <v>37</v>
      </c>
      <c r="G118" s="334">
        <v>214.398897142857</v>
      </c>
      <c r="H118" s="334">
        <v>84.7608</v>
      </c>
      <c r="I118" s="334">
        <v>4.23804</v>
      </c>
      <c r="J118" s="334">
        <v>41.6228571428572</v>
      </c>
      <c r="K118" s="334">
        <v>0</v>
      </c>
      <c r="L118" s="334">
        <v>22.194</v>
      </c>
      <c r="M118" s="334">
        <v>9.75</v>
      </c>
      <c r="N118" s="334">
        <v>0.18</v>
      </c>
      <c r="O118" s="334">
        <v>0</v>
      </c>
      <c r="P118" s="334">
        <v>0.1356</v>
      </c>
      <c r="Q118" s="334"/>
      <c r="R118" s="334"/>
      <c r="S118" s="334">
        <v>6.432</v>
      </c>
      <c r="T118" s="334">
        <v>0</v>
      </c>
      <c r="U118" s="356"/>
      <c r="V118" s="355">
        <v>37</v>
      </c>
      <c r="W118" s="355">
        <v>12</v>
      </c>
      <c r="X118" s="334">
        <v>8.0856</v>
      </c>
      <c r="Y118" s="334"/>
      <c r="Z118" s="334"/>
    </row>
    <row r="119" spans="1:26">
      <c r="A119" s="335">
        <v>2050202</v>
      </c>
      <c r="B119" s="340" t="s">
        <v>851</v>
      </c>
      <c r="C119" s="333">
        <v>27</v>
      </c>
      <c r="D119" s="333">
        <v>27</v>
      </c>
      <c r="E119" s="333">
        <v>12</v>
      </c>
      <c r="F119" s="333">
        <v>45</v>
      </c>
      <c r="G119" s="334">
        <v>317.45076</v>
      </c>
      <c r="H119" s="334">
        <v>123.1272</v>
      </c>
      <c r="I119" s="334">
        <v>6.15636</v>
      </c>
      <c r="J119" s="334">
        <v>70.92</v>
      </c>
      <c r="K119" s="334">
        <v>0</v>
      </c>
      <c r="L119" s="334">
        <v>37.518</v>
      </c>
      <c r="M119" s="334">
        <v>17.55</v>
      </c>
      <c r="N119" s="334">
        <v>0.396</v>
      </c>
      <c r="O119" s="334">
        <v>0</v>
      </c>
      <c r="P119" s="334">
        <v>0.1512</v>
      </c>
      <c r="Q119" s="334"/>
      <c r="R119" s="334"/>
      <c r="S119" s="334">
        <v>10.008</v>
      </c>
      <c r="T119" s="334">
        <v>0</v>
      </c>
      <c r="U119" s="356"/>
      <c r="V119" s="355">
        <v>45</v>
      </c>
      <c r="W119" s="355">
        <v>8</v>
      </c>
      <c r="X119" s="334">
        <v>6.624</v>
      </c>
      <c r="Y119" s="334"/>
      <c r="Z119" s="334"/>
    </row>
    <row r="120" spans="1:26">
      <c r="A120" s="335">
        <v>2050202</v>
      </c>
      <c r="B120" s="340" t="s">
        <v>852</v>
      </c>
      <c r="C120" s="333">
        <v>14</v>
      </c>
      <c r="D120" s="333">
        <v>14</v>
      </c>
      <c r="E120" s="333">
        <v>5</v>
      </c>
      <c r="F120" s="333">
        <v>23</v>
      </c>
      <c r="G120" s="334">
        <v>176.156562857143</v>
      </c>
      <c r="H120" s="334">
        <v>68.5404</v>
      </c>
      <c r="I120" s="334">
        <v>3.42702</v>
      </c>
      <c r="J120" s="334">
        <v>37.3371428571429</v>
      </c>
      <c r="K120" s="334">
        <v>0</v>
      </c>
      <c r="L120" s="334">
        <v>19.932</v>
      </c>
      <c r="M120" s="334">
        <v>9.1</v>
      </c>
      <c r="N120" s="334">
        <v>0.18</v>
      </c>
      <c r="O120" s="334">
        <v>0</v>
      </c>
      <c r="P120" s="334">
        <v>0.114</v>
      </c>
      <c r="Q120" s="334"/>
      <c r="R120" s="334"/>
      <c r="S120" s="334">
        <v>5.664</v>
      </c>
      <c r="T120" s="334">
        <v>0</v>
      </c>
      <c r="U120" s="356"/>
      <c r="V120" s="355">
        <v>23</v>
      </c>
      <c r="W120" s="355">
        <v>12</v>
      </c>
      <c r="X120" s="334">
        <v>8.862</v>
      </c>
      <c r="Y120" s="334"/>
      <c r="Z120" s="334"/>
    </row>
    <row r="121" spans="1:26">
      <c r="A121" s="335">
        <v>2050202</v>
      </c>
      <c r="B121" s="340" t="s">
        <v>853</v>
      </c>
      <c r="C121" s="333">
        <v>58</v>
      </c>
      <c r="D121" s="333">
        <v>58</v>
      </c>
      <c r="E121" s="333">
        <v>31</v>
      </c>
      <c r="F121" s="333">
        <v>72</v>
      </c>
      <c r="G121" s="334">
        <v>663.908291428571</v>
      </c>
      <c r="H121" s="334">
        <v>275.6424</v>
      </c>
      <c r="I121" s="334">
        <v>13.78212</v>
      </c>
      <c r="J121" s="334">
        <v>152.708571428571</v>
      </c>
      <c r="K121" s="334">
        <v>0</v>
      </c>
      <c r="L121" s="334">
        <v>81.4668</v>
      </c>
      <c r="M121" s="334">
        <v>37.7</v>
      </c>
      <c r="N121" s="334">
        <v>1.08</v>
      </c>
      <c r="O121" s="334">
        <v>0</v>
      </c>
      <c r="P121" s="334">
        <v>0.4224</v>
      </c>
      <c r="Q121" s="334"/>
      <c r="R121" s="334"/>
      <c r="S121" s="334">
        <v>20.232</v>
      </c>
      <c r="T121" s="334">
        <v>0</v>
      </c>
      <c r="U121" s="356"/>
      <c r="V121" s="355">
        <v>72</v>
      </c>
      <c r="W121" s="355">
        <v>11</v>
      </c>
      <c r="X121" s="334">
        <v>8.874</v>
      </c>
      <c r="Y121" s="334"/>
      <c r="Z121" s="334"/>
    </row>
    <row r="122" spans="1:26">
      <c r="A122" s="335">
        <v>2050202</v>
      </c>
      <c r="B122" s="340" t="s">
        <v>854</v>
      </c>
      <c r="C122" s="333">
        <v>40</v>
      </c>
      <c r="D122" s="333">
        <v>40</v>
      </c>
      <c r="E122" s="333">
        <v>23</v>
      </c>
      <c r="F122" s="333">
        <v>41</v>
      </c>
      <c r="G122" s="334">
        <v>429.442831428571</v>
      </c>
      <c r="H122" s="334">
        <v>176.6772</v>
      </c>
      <c r="I122" s="334">
        <v>8.83386</v>
      </c>
      <c r="J122" s="334">
        <v>102.488571428571</v>
      </c>
      <c r="K122" s="334">
        <v>0</v>
      </c>
      <c r="L122" s="334">
        <v>54.6912</v>
      </c>
      <c r="M122" s="334">
        <v>26</v>
      </c>
      <c r="N122" s="334">
        <v>0.828</v>
      </c>
      <c r="O122" s="334">
        <v>0</v>
      </c>
      <c r="P122" s="334">
        <v>0.24</v>
      </c>
      <c r="Q122" s="334"/>
      <c r="R122" s="334"/>
      <c r="S122" s="334">
        <v>12.888</v>
      </c>
      <c r="T122" s="334">
        <v>0</v>
      </c>
      <c r="U122" s="356"/>
      <c r="V122" s="355">
        <v>41</v>
      </c>
      <c r="W122" s="355">
        <v>7</v>
      </c>
      <c r="X122" s="334">
        <v>5.796</v>
      </c>
      <c r="Y122" s="334"/>
      <c r="Z122" s="334"/>
    </row>
    <row r="123" spans="1:26">
      <c r="A123" s="335">
        <v>2050202</v>
      </c>
      <c r="B123" s="340" t="s">
        <v>855</v>
      </c>
      <c r="C123" s="333">
        <v>51</v>
      </c>
      <c r="D123" s="333">
        <v>51</v>
      </c>
      <c r="E123" s="333">
        <v>30</v>
      </c>
      <c r="F123" s="333">
        <v>75</v>
      </c>
      <c r="G123" s="334">
        <v>594.257717142857</v>
      </c>
      <c r="H123" s="334">
        <v>238.8012</v>
      </c>
      <c r="I123" s="334">
        <v>11.94006</v>
      </c>
      <c r="J123" s="334">
        <v>133.422857142857</v>
      </c>
      <c r="K123" s="334">
        <v>0</v>
      </c>
      <c r="L123" s="334">
        <v>70.7136</v>
      </c>
      <c r="M123" s="334">
        <v>33.15</v>
      </c>
      <c r="N123" s="334">
        <v>1.08</v>
      </c>
      <c r="O123" s="334">
        <v>0</v>
      </c>
      <c r="P123" s="334">
        <v>0.342</v>
      </c>
      <c r="Q123" s="334"/>
      <c r="R123" s="334"/>
      <c r="S123" s="334">
        <v>19.872</v>
      </c>
      <c r="T123" s="334">
        <v>0</v>
      </c>
      <c r="U123" s="356"/>
      <c r="V123" s="355">
        <v>75</v>
      </c>
      <c r="W123" s="355">
        <v>12</v>
      </c>
      <c r="X123" s="334">
        <v>9.936</v>
      </c>
      <c r="Y123" s="334"/>
      <c r="Z123" s="334"/>
    </row>
    <row r="124" spans="1:26">
      <c r="A124" s="335">
        <v>2050202</v>
      </c>
      <c r="B124" s="340" t="s">
        <v>856</v>
      </c>
      <c r="C124" s="333">
        <v>21</v>
      </c>
      <c r="D124" s="333">
        <v>21</v>
      </c>
      <c r="E124" s="333">
        <v>10</v>
      </c>
      <c r="F124" s="333">
        <v>59</v>
      </c>
      <c r="G124" s="334">
        <v>291.893728571429</v>
      </c>
      <c r="H124" s="334">
        <v>107.982</v>
      </c>
      <c r="I124" s="334">
        <v>5.3991</v>
      </c>
      <c r="J124" s="334">
        <v>55.7914285714286</v>
      </c>
      <c r="K124" s="334">
        <v>0</v>
      </c>
      <c r="L124" s="334">
        <v>29.7396</v>
      </c>
      <c r="M124" s="334">
        <v>13.65</v>
      </c>
      <c r="N124" s="334">
        <v>0.36</v>
      </c>
      <c r="O124" s="334">
        <v>0</v>
      </c>
      <c r="P124" s="334">
        <v>0.1956</v>
      </c>
      <c r="Q124" s="334"/>
      <c r="R124" s="334"/>
      <c r="S124" s="334">
        <v>9.864</v>
      </c>
      <c r="T124" s="334">
        <v>0</v>
      </c>
      <c r="U124" s="356"/>
      <c r="V124" s="355">
        <v>59</v>
      </c>
      <c r="W124" s="355">
        <v>13</v>
      </c>
      <c r="X124" s="334">
        <v>9.912</v>
      </c>
      <c r="Y124" s="334"/>
      <c r="Z124" s="334"/>
    </row>
    <row r="125" spans="1:26">
      <c r="A125" s="335">
        <v>2050202</v>
      </c>
      <c r="B125" s="340" t="s">
        <v>857</v>
      </c>
      <c r="C125" s="333">
        <v>76</v>
      </c>
      <c r="D125" s="333">
        <v>76</v>
      </c>
      <c r="E125" s="333">
        <v>54</v>
      </c>
      <c r="F125" s="333">
        <v>50</v>
      </c>
      <c r="G125" s="334">
        <v>771.239088571429</v>
      </c>
      <c r="H125" s="334">
        <v>323.1852</v>
      </c>
      <c r="I125" s="334">
        <v>16.15926</v>
      </c>
      <c r="J125" s="334">
        <v>193.671428571429</v>
      </c>
      <c r="K125" s="334">
        <v>0</v>
      </c>
      <c r="L125" s="334">
        <v>103.1304</v>
      </c>
      <c r="M125" s="334">
        <v>49.4</v>
      </c>
      <c r="N125" s="334">
        <v>1.944</v>
      </c>
      <c r="O125" s="334">
        <v>0</v>
      </c>
      <c r="P125" s="334">
        <v>0.6888</v>
      </c>
      <c r="Q125" s="334"/>
      <c r="R125" s="334"/>
      <c r="S125" s="334">
        <v>25.608</v>
      </c>
      <c r="T125" s="334">
        <v>0</v>
      </c>
      <c r="U125" s="356"/>
      <c r="V125" s="355">
        <v>50</v>
      </c>
      <c r="W125" s="355">
        <v>9</v>
      </c>
      <c r="X125" s="334">
        <v>7.452</v>
      </c>
      <c r="Y125" s="334"/>
      <c r="Z125" s="334"/>
    </row>
    <row r="126" spans="1:26">
      <c r="A126" s="335">
        <v>2050202</v>
      </c>
      <c r="B126" s="340" t="s">
        <v>858</v>
      </c>
      <c r="C126" s="333">
        <v>13</v>
      </c>
      <c r="D126" s="333">
        <v>13</v>
      </c>
      <c r="E126" s="333">
        <v>10</v>
      </c>
      <c r="F126" s="333">
        <v>19</v>
      </c>
      <c r="G126" s="334">
        <v>128.442694285714</v>
      </c>
      <c r="H126" s="334">
        <v>45.1236</v>
      </c>
      <c r="I126" s="334">
        <v>2.25618</v>
      </c>
      <c r="J126" s="334">
        <v>31.5857142857143</v>
      </c>
      <c r="K126" s="334">
        <v>0</v>
      </c>
      <c r="L126" s="334">
        <v>16.668</v>
      </c>
      <c r="M126" s="334">
        <v>8.45</v>
      </c>
      <c r="N126" s="334">
        <v>0.36</v>
      </c>
      <c r="O126" s="334">
        <v>0</v>
      </c>
      <c r="P126" s="334">
        <v>0.0312</v>
      </c>
      <c r="Q126" s="334"/>
      <c r="R126" s="334"/>
      <c r="S126" s="334">
        <v>3.312</v>
      </c>
      <c r="T126" s="334">
        <v>0</v>
      </c>
      <c r="U126" s="356"/>
      <c r="V126" s="355">
        <v>19</v>
      </c>
      <c r="W126" s="355">
        <v>2</v>
      </c>
      <c r="X126" s="334">
        <v>1.656</v>
      </c>
      <c r="Y126" s="334"/>
      <c r="Z126" s="334"/>
    </row>
    <row r="127" spans="1:26">
      <c r="A127" s="335">
        <v>2050202</v>
      </c>
      <c r="B127" s="340" t="s">
        <v>859</v>
      </c>
      <c r="C127" s="333">
        <v>136</v>
      </c>
      <c r="D127" s="333">
        <v>136</v>
      </c>
      <c r="E127" s="333">
        <v>95</v>
      </c>
      <c r="F127" s="333">
        <v>104</v>
      </c>
      <c r="G127" s="334">
        <v>1397.55759142857</v>
      </c>
      <c r="H127" s="334">
        <v>584.9724</v>
      </c>
      <c r="I127" s="334">
        <v>29.24862</v>
      </c>
      <c r="J127" s="334">
        <v>347.768571428572</v>
      </c>
      <c r="K127" s="334">
        <v>0</v>
      </c>
      <c r="L127" s="334">
        <v>185.7732</v>
      </c>
      <c r="M127" s="334">
        <v>88.4</v>
      </c>
      <c r="N127" s="334">
        <v>3.42</v>
      </c>
      <c r="O127" s="334">
        <v>0</v>
      </c>
      <c r="P127" s="334">
        <v>0.7392</v>
      </c>
      <c r="Q127" s="334"/>
      <c r="R127" s="334"/>
      <c r="S127" s="334">
        <v>47.184</v>
      </c>
      <c r="T127" s="334">
        <v>0</v>
      </c>
      <c r="U127" s="356"/>
      <c r="V127" s="355">
        <v>104</v>
      </c>
      <c r="W127" s="355">
        <v>8</v>
      </c>
      <c r="X127" s="334">
        <v>6.0516</v>
      </c>
      <c r="Y127" s="334"/>
      <c r="Z127" s="334"/>
    </row>
    <row r="128" spans="1:26">
      <c r="A128" s="335">
        <v>2050202</v>
      </c>
      <c r="B128" s="340" t="s">
        <v>860</v>
      </c>
      <c r="C128" s="333">
        <v>15</v>
      </c>
      <c r="D128" s="333">
        <v>15</v>
      </c>
      <c r="E128" s="333">
        <v>4</v>
      </c>
      <c r="F128" s="333">
        <v>31</v>
      </c>
      <c r="G128" s="334">
        <v>199.548897142857</v>
      </c>
      <c r="H128" s="334">
        <v>83.5368</v>
      </c>
      <c r="I128" s="334">
        <v>4.17684</v>
      </c>
      <c r="J128" s="334">
        <v>41.1428571428571</v>
      </c>
      <c r="K128" s="334">
        <v>0</v>
      </c>
      <c r="L128" s="334">
        <v>21.9396</v>
      </c>
      <c r="M128" s="334">
        <v>9.75</v>
      </c>
      <c r="N128" s="334">
        <v>0.144</v>
      </c>
      <c r="O128" s="334">
        <v>0</v>
      </c>
      <c r="P128" s="334">
        <v>0.1188</v>
      </c>
      <c r="Q128" s="334"/>
      <c r="R128" s="334"/>
      <c r="S128" s="334">
        <v>6.912</v>
      </c>
      <c r="T128" s="334">
        <v>0</v>
      </c>
      <c r="U128" s="356"/>
      <c r="V128" s="355">
        <v>31</v>
      </c>
      <c r="W128" s="355">
        <v>1</v>
      </c>
      <c r="X128" s="334">
        <v>0.828</v>
      </c>
      <c r="Y128" s="334"/>
      <c r="Z128" s="334"/>
    </row>
    <row r="129" spans="1:26">
      <c r="A129" s="335">
        <v>2050202</v>
      </c>
      <c r="B129" s="340" t="s">
        <v>861</v>
      </c>
      <c r="C129" s="333">
        <v>53</v>
      </c>
      <c r="D129" s="333">
        <v>53</v>
      </c>
      <c r="E129" s="333">
        <v>36</v>
      </c>
      <c r="F129" s="333">
        <v>38</v>
      </c>
      <c r="G129" s="334">
        <v>514.24962</v>
      </c>
      <c r="H129" s="334">
        <v>203.1924</v>
      </c>
      <c r="I129" s="334">
        <v>10.15962</v>
      </c>
      <c r="J129" s="334">
        <v>132.6</v>
      </c>
      <c r="K129" s="334">
        <v>0</v>
      </c>
      <c r="L129" s="334">
        <v>69.4284</v>
      </c>
      <c r="M129" s="334">
        <v>34.45</v>
      </c>
      <c r="N129" s="334">
        <v>1.296</v>
      </c>
      <c r="O129" s="334">
        <v>0</v>
      </c>
      <c r="P129" s="334">
        <v>0.1812</v>
      </c>
      <c r="Q129" s="334"/>
      <c r="R129" s="334"/>
      <c r="S129" s="334">
        <v>16.536</v>
      </c>
      <c r="T129" s="334">
        <v>0</v>
      </c>
      <c r="U129" s="356"/>
      <c r="V129" s="355">
        <v>38</v>
      </c>
      <c r="W129" s="355">
        <v>12</v>
      </c>
      <c r="X129" s="334">
        <v>8.406</v>
      </c>
      <c r="Y129" s="334"/>
      <c r="Z129" s="334"/>
    </row>
    <row r="130" spans="1:26">
      <c r="A130" s="335">
        <v>2050202</v>
      </c>
      <c r="B130" s="340" t="s">
        <v>862</v>
      </c>
      <c r="C130" s="333">
        <v>30</v>
      </c>
      <c r="D130" s="333">
        <v>30</v>
      </c>
      <c r="E130" s="333">
        <v>15</v>
      </c>
      <c r="F130" s="333">
        <v>29</v>
      </c>
      <c r="G130" s="334">
        <v>342.542197142857</v>
      </c>
      <c r="H130" s="334">
        <v>144.8508</v>
      </c>
      <c r="I130" s="334">
        <v>7.24254</v>
      </c>
      <c r="J130" s="334">
        <v>79.7228571428572</v>
      </c>
      <c r="K130" s="334">
        <v>0</v>
      </c>
      <c r="L130" s="334">
        <v>42.4836</v>
      </c>
      <c r="M130" s="334">
        <v>19.5</v>
      </c>
      <c r="N130" s="334">
        <v>0.54</v>
      </c>
      <c r="O130" s="334">
        <v>0</v>
      </c>
      <c r="P130" s="334">
        <v>0.3444</v>
      </c>
      <c r="Q130" s="334"/>
      <c r="R130" s="334"/>
      <c r="S130" s="334">
        <v>11.04</v>
      </c>
      <c r="T130" s="334">
        <v>0</v>
      </c>
      <c r="U130" s="356"/>
      <c r="V130" s="355">
        <v>29</v>
      </c>
      <c r="W130" s="355">
        <v>10</v>
      </c>
      <c r="X130" s="334">
        <v>7.818</v>
      </c>
      <c r="Y130" s="334"/>
      <c r="Z130" s="334"/>
    </row>
    <row r="131" spans="1:26">
      <c r="A131" s="335">
        <v>2050202</v>
      </c>
      <c r="B131" s="340" t="s">
        <v>863</v>
      </c>
      <c r="C131" s="333">
        <v>38</v>
      </c>
      <c r="D131" s="333">
        <v>38</v>
      </c>
      <c r="E131" s="333">
        <v>15</v>
      </c>
      <c r="F131" s="333">
        <v>58</v>
      </c>
      <c r="G131" s="334">
        <v>450.65708</v>
      </c>
      <c r="H131" s="334">
        <v>186.2136</v>
      </c>
      <c r="I131" s="334">
        <v>9.31068</v>
      </c>
      <c r="J131" s="334">
        <v>100.44</v>
      </c>
      <c r="K131" s="334">
        <v>0</v>
      </c>
      <c r="L131" s="334">
        <v>52.512</v>
      </c>
      <c r="M131" s="334">
        <v>24.7</v>
      </c>
      <c r="N131" s="334">
        <v>0.54</v>
      </c>
      <c r="O131" s="334">
        <v>0</v>
      </c>
      <c r="P131" s="334">
        <v>0.6348</v>
      </c>
      <c r="Q131" s="334"/>
      <c r="R131" s="334"/>
      <c r="S131" s="334">
        <v>15.312</v>
      </c>
      <c r="T131" s="334">
        <v>0</v>
      </c>
      <c r="U131" s="356"/>
      <c r="V131" s="355">
        <v>58</v>
      </c>
      <c r="W131" s="355">
        <v>6</v>
      </c>
      <c r="X131" s="334">
        <v>2.994</v>
      </c>
      <c r="Y131" s="334"/>
      <c r="Z131" s="334"/>
    </row>
    <row r="132" spans="1:26">
      <c r="A132" s="335">
        <v>2050202</v>
      </c>
      <c r="B132" s="340" t="s">
        <v>864</v>
      </c>
      <c r="C132" s="333">
        <v>39</v>
      </c>
      <c r="D132" s="333">
        <v>39</v>
      </c>
      <c r="E132" s="333">
        <v>20</v>
      </c>
      <c r="F132" s="333">
        <v>56</v>
      </c>
      <c r="G132" s="334">
        <v>471.012851428571</v>
      </c>
      <c r="H132" s="334">
        <v>197.1336</v>
      </c>
      <c r="I132" s="334">
        <v>9.85668</v>
      </c>
      <c r="J132" s="334">
        <v>104.408571428571</v>
      </c>
      <c r="K132" s="334">
        <v>0</v>
      </c>
      <c r="L132" s="334">
        <v>54.588</v>
      </c>
      <c r="M132" s="334">
        <v>25.35</v>
      </c>
      <c r="N132" s="334">
        <v>0.72</v>
      </c>
      <c r="O132" s="334">
        <v>0</v>
      </c>
      <c r="P132" s="334">
        <v>0.27</v>
      </c>
      <c r="Q132" s="334"/>
      <c r="R132" s="334"/>
      <c r="S132" s="334">
        <v>15.696</v>
      </c>
      <c r="T132" s="334">
        <v>0</v>
      </c>
      <c r="U132" s="356"/>
      <c r="V132" s="355">
        <v>56</v>
      </c>
      <c r="W132" s="355">
        <v>9</v>
      </c>
      <c r="X132" s="334">
        <v>6.99</v>
      </c>
      <c r="Y132" s="334"/>
      <c r="Z132" s="334"/>
    </row>
    <row r="133" spans="1:26">
      <c r="A133" s="335">
        <v>2050202</v>
      </c>
      <c r="B133" s="340" t="s">
        <v>865</v>
      </c>
      <c r="C133" s="333">
        <v>12</v>
      </c>
      <c r="D133" s="333">
        <v>12</v>
      </c>
      <c r="E133" s="333">
        <v>3</v>
      </c>
      <c r="F133" s="333">
        <v>43</v>
      </c>
      <c r="G133" s="334">
        <v>175.718011428571</v>
      </c>
      <c r="H133" s="334">
        <v>61.7328</v>
      </c>
      <c r="I133" s="334">
        <v>3.08664</v>
      </c>
      <c r="J133" s="334">
        <v>31.3285714285714</v>
      </c>
      <c r="K133" s="334">
        <v>0</v>
      </c>
      <c r="L133" s="334">
        <v>16.5612</v>
      </c>
      <c r="M133" s="334">
        <v>7.8</v>
      </c>
      <c r="N133" s="334">
        <v>0.108</v>
      </c>
      <c r="O133" s="334">
        <v>0</v>
      </c>
      <c r="P133" s="334">
        <v>0.0948</v>
      </c>
      <c r="Q133" s="334"/>
      <c r="R133" s="334"/>
      <c r="S133" s="334">
        <v>4.872</v>
      </c>
      <c r="T133" s="334">
        <v>0</v>
      </c>
      <c r="U133" s="356"/>
      <c r="V133" s="355">
        <v>43</v>
      </c>
      <c r="W133" s="355">
        <v>9</v>
      </c>
      <c r="X133" s="334">
        <v>7.134</v>
      </c>
      <c r="Y133" s="334"/>
      <c r="Z133" s="334"/>
    </row>
    <row r="134" ht="14.25" spans="1:26">
      <c r="A134" s="335">
        <v>2050203</v>
      </c>
      <c r="B134" s="361" t="s">
        <v>866</v>
      </c>
      <c r="C134" s="333">
        <v>1521</v>
      </c>
      <c r="D134" s="333">
        <v>1521</v>
      </c>
      <c r="E134" s="333">
        <v>770</v>
      </c>
      <c r="F134" s="333">
        <v>997</v>
      </c>
      <c r="G134" s="334">
        <v>16815.7922285714</v>
      </c>
      <c r="H134" s="334">
        <v>7514.28</v>
      </c>
      <c r="I134" s="334">
        <v>375.714</v>
      </c>
      <c r="J134" s="334">
        <v>4024.11942857143</v>
      </c>
      <c r="K134" s="334">
        <v>0</v>
      </c>
      <c r="L134" s="334">
        <v>2137.278</v>
      </c>
      <c r="M134" s="334">
        <v>988.65</v>
      </c>
      <c r="N134" s="334">
        <v>27.504</v>
      </c>
      <c r="O134" s="334">
        <v>0</v>
      </c>
      <c r="P134" s="334">
        <v>12.5328</v>
      </c>
      <c r="Q134" s="334">
        <v>0</v>
      </c>
      <c r="R134" s="334">
        <v>0</v>
      </c>
      <c r="S134" s="334">
        <v>598.848</v>
      </c>
      <c r="T134" s="334">
        <v>7.272</v>
      </c>
      <c r="U134" s="356"/>
      <c r="V134" s="355">
        <v>997</v>
      </c>
      <c r="W134" s="355">
        <v>194</v>
      </c>
      <c r="X134" s="334">
        <v>132.594</v>
      </c>
      <c r="Y134" s="334"/>
      <c r="Z134" s="334"/>
    </row>
    <row r="135" spans="1:26">
      <c r="A135" s="335">
        <v>2050203</v>
      </c>
      <c r="B135" s="340" t="s">
        <v>867</v>
      </c>
      <c r="C135" s="333">
        <v>37</v>
      </c>
      <c r="D135" s="333">
        <v>37</v>
      </c>
      <c r="E135" s="333">
        <v>18</v>
      </c>
      <c r="F135" s="333">
        <v>38</v>
      </c>
      <c r="G135" s="334">
        <v>451.096205714286</v>
      </c>
      <c r="H135" s="334">
        <v>201.2784</v>
      </c>
      <c r="I135" s="334">
        <v>10.06392</v>
      </c>
      <c r="J135" s="334">
        <v>100.774285714286</v>
      </c>
      <c r="K135" s="334">
        <v>0</v>
      </c>
      <c r="L135" s="334">
        <v>53.7528</v>
      </c>
      <c r="M135" s="334">
        <v>24.05</v>
      </c>
      <c r="N135" s="334">
        <v>0.612</v>
      </c>
      <c r="O135" s="334">
        <v>0</v>
      </c>
      <c r="P135" s="334">
        <v>0.3408</v>
      </c>
      <c r="Q135" s="334"/>
      <c r="R135" s="334"/>
      <c r="S135" s="334">
        <v>15.072</v>
      </c>
      <c r="T135" s="334">
        <v>0</v>
      </c>
      <c r="U135" s="356"/>
      <c r="V135" s="355">
        <v>38</v>
      </c>
      <c r="W135" s="355">
        <v>11</v>
      </c>
      <c r="X135" s="334">
        <v>7.152</v>
      </c>
      <c r="Y135" s="334"/>
      <c r="Z135" s="334"/>
    </row>
    <row r="136" spans="1:26">
      <c r="A136" s="335">
        <v>2050203</v>
      </c>
      <c r="B136" s="340" t="s">
        <v>868</v>
      </c>
      <c r="C136" s="333">
        <v>28</v>
      </c>
      <c r="D136" s="333">
        <v>28</v>
      </c>
      <c r="E136" s="333">
        <v>12</v>
      </c>
      <c r="F136" s="333">
        <v>47</v>
      </c>
      <c r="G136" s="334">
        <v>360.789537142857</v>
      </c>
      <c r="H136" s="334">
        <v>157.3656</v>
      </c>
      <c r="I136" s="334">
        <v>7.86828</v>
      </c>
      <c r="J136" s="334">
        <v>76.0628571428571</v>
      </c>
      <c r="K136" s="334">
        <v>0</v>
      </c>
      <c r="L136" s="334">
        <v>40.5888</v>
      </c>
      <c r="M136" s="334">
        <v>18.2</v>
      </c>
      <c r="N136" s="334">
        <v>0.432</v>
      </c>
      <c r="O136" s="334">
        <v>0</v>
      </c>
      <c r="P136" s="334">
        <v>0.288</v>
      </c>
      <c r="Q136" s="334"/>
      <c r="R136" s="334"/>
      <c r="S136" s="334">
        <v>12.984</v>
      </c>
      <c r="T136" s="334">
        <v>0</v>
      </c>
      <c r="U136" s="356"/>
      <c r="V136" s="355">
        <v>47</v>
      </c>
      <c r="W136" s="355">
        <v>6</v>
      </c>
      <c r="X136" s="334">
        <v>0</v>
      </c>
      <c r="Y136" s="334"/>
      <c r="Z136" s="334"/>
    </row>
    <row r="137" spans="1:26">
      <c r="A137" s="335">
        <v>2050203</v>
      </c>
      <c r="B137" s="340" t="s">
        <v>869</v>
      </c>
      <c r="C137" s="333">
        <v>20</v>
      </c>
      <c r="D137" s="333">
        <v>20</v>
      </c>
      <c r="E137" s="333">
        <v>4</v>
      </c>
      <c r="F137" s="333">
        <v>24</v>
      </c>
      <c r="G137" s="334">
        <v>256.257965714286</v>
      </c>
      <c r="H137" s="334">
        <v>117.9936</v>
      </c>
      <c r="I137" s="334">
        <v>5.89968</v>
      </c>
      <c r="J137" s="334">
        <v>55.2942857142857</v>
      </c>
      <c r="K137" s="334">
        <v>0</v>
      </c>
      <c r="L137" s="334">
        <v>29.8176</v>
      </c>
      <c r="M137" s="334">
        <v>13</v>
      </c>
      <c r="N137" s="334">
        <v>0.144</v>
      </c>
      <c r="O137" s="334">
        <v>0</v>
      </c>
      <c r="P137" s="334">
        <v>0.1968</v>
      </c>
      <c r="Q137" s="334"/>
      <c r="R137" s="334"/>
      <c r="S137" s="334">
        <v>9.912</v>
      </c>
      <c r="T137" s="334">
        <v>0</v>
      </c>
      <c r="U137" s="356"/>
      <c r="V137" s="355">
        <v>24</v>
      </c>
      <c r="W137" s="355">
        <v>8</v>
      </c>
      <c r="X137" s="334">
        <v>0</v>
      </c>
      <c r="Y137" s="334"/>
      <c r="Z137" s="334"/>
    </row>
    <row r="138" spans="1:26">
      <c r="A138" s="335">
        <v>2050203</v>
      </c>
      <c r="B138" s="340" t="s">
        <v>870</v>
      </c>
      <c r="C138" s="333">
        <v>12</v>
      </c>
      <c r="D138" s="333">
        <v>12</v>
      </c>
      <c r="E138" s="333">
        <v>2</v>
      </c>
      <c r="F138" s="333">
        <v>11</v>
      </c>
      <c r="G138" s="334">
        <v>142.570811428571</v>
      </c>
      <c r="H138" s="334">
        <v>64.1808</v>
      </c>
      <c r="I138" s="334">
        <v>3.20904</v>
      </c>
      <c r="J138" s="334">
        <v>32.2885714285714</v>
      </c>
      <c r="K138" s="334">
        <v>0</v>
      </c>
      <c r="L138" s="334">
        <v>17.2284</v>
      </c>
      <c r="M138" s="334">
        <v>7.8</v>
      </c>
      <c r="N138" s="334">
        <v>0.072</v>
      </c>
      <c r="O138" s="334">
        <v>0</v>
      </c>
      <c r="P138" s="334">
        <v>0.132</v>
      </c>
      <c r="Q138" s="334"/>
      <c r="R138" s="334"/>
      <c r="S138" s="334">
        <v>5.832</v>
      </c>
      <c r="T138" s="334">
        <v>0</v>
      </c>
      <c r="U138" s="356"/>
      <c r="V138" s="355">
        <v>11</v>
      </c>
      <c r="W138" s="355">
        <v>1</v>
      </c>
      <c r="X138" s="334">
        <v>0.828</v>
      </c>
      <c r="Y138" s="334"/>
      <c r="Z138" s="334"/>
    </row>
    <row r="139" spans="1:26">
      <c r="A139" s="335">
        <v>2050203</v>
      </c>
      <c r="B139" s="340" t="s">
        <v>871</v>
      </c>
      <c r="C139" s="333">
        <v>39</v>
      </c>
      <c r="D139" s="333">
        <v>39</v>
      </c>
      <c r="E139" s="333">
        <v>17</v>
      </c>
      <c r="F139" s="333">
        <v>54</v>
      </c>
      <c r="G139" s="334">
        <v>455.483751428571</v>
      </c>
      <c r="H139" s="334">
        <v>187.5276</v>
      </c>
      <c r="I139" s="334">
        <v>9.37638</v>
      </c>
      <c r="J139" s="334">
        <v>103.268571428571</v>
      </c>
      <c r="K139" s="334">
        <v>0</v>
      </c>
      <c r="L139" s="334">
        <v>55.1892</v>
      </c>
      <c r="M139" s="334">
        <v>25.35</v>
      </c>
      <c r="N139" s="334">
        <v>0.612</v>
      </c>
      <c r="O139" s="334">
        <v>0</v>
      </c>
      <c r="P139" s="334">
        <v>0.294</v>
      </c>
      <c r="Q139" s="334"/>
      <c r="R139" s="334"/>
      <c r="S139" s="334">
        <v>13.56</v>
      </c>
      <c r="T139" s="334">
        <v>0</v>
      </c>
      <c r="U139" s="356"/>
      <c r="V139" s="355">
        <v>54</v>
      </c>
      <c r="W139" s="355">
        <v>8</v>
      </c>
      <c r="X139" s="334">
        <v>6.306</v>
      </c>
      <c r="Y139" s="334"/>
      <c r="Z139" s="334"/>
    </row>
    <row r="140" spans="1:26">
      <c r="A140" s="335">
        <v>2050203</v>
      </c>
      <c r="B140" s="340" t="s">
        <v>872</v>
      </c>
      <c r="C140" s="333">
        <v>37</v>
      </c>
      <c r="D140" s="333">
        <v>37</v>
      </c>
      <c r="E140" s="333">
        <v>22</v>
      </c>
      <c r="F140" s="333">
        <v>56</v>
      </c>
      <c r="G140" s="334">
        <v>451.678574285714</v>
      </c>
      <c r="H140" s="334">
        <v>186.0732</v>
      </c>
      <c r="I140" s="334">
        <v>9.30366</v>
      </c>
      <c r="J140" s="334">
        <v>98.8457142857143</v>
      </c>
      <c r="K140" s="334">
        <v>0</v>
      </c>
      <c r="L140" s="334">
        <v>52.4472</v>
      </c>
      <c r="M140" s="334">
        <v>24.05</v>
      </c>
      <c r="N140" s="334">
        <v>0.792</v>
      </c>
      <c r="O140" s="334">
        <v>0</v>
      </c>
      <c r="P140" s="334">
        <v>0.2748</v>
      </c>
      <c r="Q140" s="334"/>
      <c r="R140" s="334"/>
      <c r="S140" s="334">
        <v>14.928</v>
      </c>
      <c r="T140" s="334">
        <v>0</v>
      </c>
      <c r="U140" s="356"/>
      <c r="V140" s="355">
        <v>56</v>
      </c>
      <c r="W140" s="355">
        <v>11</v>
      </c>
      <c r="X140" s="334">
        <v>8.964</v>
      </c>
      <c r="Y140" s="334"/>
      <c r="Z140" s="334"/>
    </row>
    <row r="141" spans="1:26">
      <c r="A141" s="335">
        <v>2050203</v>
      </c>
      <c r="B141" s="340" t="s">
        <v>873</v>
      </c>
      <c r="C141" s="333">
        <v>126</v>
      </c>
      <c r="D141" s="333">
        <v>126</v>
      </c>
      <c r="E141" s="333">
        <v>59</v>
      </c>
      <c r="F141" s="333">
        <v>105</v>
      </c>
      <c r="G141" s="334">
        <v>1476.68703428572</v>
      </c>
      <c r="H141" s="334">
        <v>686.3784</v>
      </c>
      <c r="I141" s="334">
        <v>34.31892</v>
      </c>
      <c r="J141" s="334">
        <v>333.505714285715</v>
      </c>
      <c r="K141" s="334">
        <v>0</v>
      </c>
      <c r="L141" s="334">
        <v>179.028</v>
      </c>
      <c r="M141" s="334">
        <v>81.9</v>
      </c>
      <c r="N141" s="334">
        <v>2.124</v>
      </c>
      <c r="O141" s="334">
        <v>0</v>
      </c>
      <c r="P141" s="334">
        <v>1.278</v>
      </c>
      <c r="Q141" s="334"/>
      <c r="R141" s="334"/>
      <c r="S141" s="334">
        <v>50.544</v>
      </c>
      <c r="T141" s="334">
        <v>0</v>
      </c>
      <c r="U141" s="356"/>
      <c r="V141" s="355">
        <v>105</v>
      </c>
      <c r="W141" s="355">
        <v>4</v>
      </c>
      <c r="X141" s="334">
        <v>2.61</v>
      </c>
      <c r="Y141" s="334"/>
      <c r="Z141" s="334"/>
    </row>
    <row r="142" spans="1:26">
      <c r="A142" s="335">
        <v>2050203</v>
      </c>
      <c r="B142" s="340" t="s">
        <v>874</v>
      </c>
      <c r="C142" s="333">
        <v>206</v>
      </c>
      <c r="D142" s="333">
        <v>206</v>
      </c>
      <c r="E142" s="333">
        <v>111</v>
      </c>
      <c r="F142" s="333">
        <v>29</v>
      </c>
      <c r="G142" s="334">
        <v>2133.28488857143</v>
      </c>
      <c r="H142" s="334">
        <v>1003.8372</v>
      </c>
      <c r="I142" s="334">
        <v>50.19186</v>
      </c>
      <c r="J142" s="334">
        <v>539.571428571429</v>
      </c>
      <c r="K142" s="334">
        <v>0</v>
      </c>
      <c r="L142" s="334">
        <v>287.844</v>
      </c>
      <c r="M142" s="334">
        <v>133.9</v>
      </c>
      <c r="N142" s="334">
        <v>3.996</v>
      </c>
      <c r="O142" s="334">
        <v>0</v>
      </c>
      <c r="P142" s="334">
        <v>1.6284</v>
      </c>
      <c r="Q142" s="334"/>
      <c r="R142" s="334"/>
      <c r="S142" s="334">
        <v>78.216</v>
      </c>
      <c r="T142" s="334">
        <v>0</v>
      </c>
      <c r="U142" s="356"/>
      <c r="V142" s="355">
        <v>29</v>
      </c>
      <c r="W142" s="355">
        <v>7</v>
      </c>
      <c r="X142" s="334">
        <v>5.1</v>
      </c>
      <c r="Y142" s="334"/>
      <c r="Z142" s="334"/>
    </row>
    <row r="143" spans="1:26">
      <c r="A143" s="335">
        <v>2050203</v>
      </c>
      <c r="B143" s="340" t="s">
        <v>875</v>
      </c>
      <c r="C143" s="333">
        <v>167</v>
      </c>
      <c r="D143" s="333">
        <v>167</v>
      </c>
      <c r="E143" s="333">
        <v>100</v>
      </c>
      <c r="F143" s="333">
        <v>91</v>
      </c>
      <c r="G143" s="334">
        <v>1725.77734571429</v>
      </c>
      <c r="H143" s="334">
        <v>739.0692</v>
      </c>
      <c r="I143" s="334">
        <v>36.95346</v>
      </c>
      <c r="J143" s="334">
        <v>432.754285714286</v>
      </c>
      <c r="K143" s="334">
        <v>0</v>
      </c>
      <c r="L143" s="334">
        <v>228.4248</v>
      </c>
      <c r="M143" s="334">
        <v>108.55</v>
      </c>
      <c r="N143" s="334">
        <v>3.6</v>
      </c>
      <c r="O143" s="334">
        <v>0</v>
      </c>
      <c r="P143" s="334">
        <v>1.0596</v>
      </c>
      <c r="Q143" s="334"/>
      <c r="R143" s="334"/>
      <c r="S143" s="334">
        <v>55.056</v>
      </c>
      <c r="T143" s="334">
        <v>7.272</v>
      </c>
      <c r="U143" s="356"/>
      <c r="V143" s="355">
        <v>91</v>
      </c>
      <c r="W143" s="355">
        <v>27</v>
      </c>
      <c r="X143" s="334">
        <v>22.038</v>
      </c>
      <c r="Y143" s="334"/>
      <c r="Z143" s="334"/>
    </row>
    <row r="144" spans="1:26">
      <c r="A144" s="335">
        <v>2050203</v>
      </c>
      <c r="B144" s="340" t="s">
        <v>876</v>
      </c>
      <c r="C144" s="333">
        <v>53</v>
      </c>
      <c r="D144" s="333">
        <v>53</v>
      </c>
      <c r="E144" s="333">
        <v>30</v>
      </c>
      <c r="F144" s="333">
        <v>10</v>
      </c>
      <c r="G144" s="334">
        <v>486.527137142857</v>
      </c>
      <c r="H144" s="334">
        <v>209.4936</v>
      </c>
      <c r="I144" s="334">
        <v>10.47468</v>
      </c>
      <c r="J144" s="334">
        <v>133.062857142857</v>
      </c>
      <c r="K144" s="334">
        <v>0</v>
      </c>
      <c r="L144" s="334">
        <v>70.6764</v>
      </c>
      <c r="M144" s="334">
        <v>34.45</v>
      </c>
      <c r="N144" s="334">
        <v>1.08</v>
      </c>
      <c r="O144" s="334">
        <v>0</v>
      </c>
      <c r="P144" s="334">
        <v>0.2496</v>
      </c>
      <c r="Q144" s="334"/>
      <c r="R144" s="334"/>
      <c r="S144" s="334">
        <v>17.04</v>
      </c>
      <c r="T144" s="334">
        <v>0</v>
      </c>
      <c r="U144" s="356"/>
      <c r="V144" s="355">
        <v>10</v>
      </c>
      <c r="W144" s="355">
        <v>0</v>
      </c>
      <c r="X144" s="334">
        <v>0</v>
      </c>
      <c r="Y144" s="334"/>
      <c r="Z144" s="334"/>
    </row>
    <row r="145" spans="1:26">
      <c r="A145" s="335">
        <v>2050203</v>
      </c>
      <c r="B145" s="340" t="s">
        <v>877</v>
      </c>
      <c r="C145" s="333">
        <v>20</v>
      </c>
      <c r="D145" s="333">
        <v>20</v>
      </c>
      <c r="E145" s="333">
        <v>11</v>
      </c>
      <c r="F145" s="333">
        <v>5</v>
      </c>
      <c r="G145" s="334">
        <v>200.553265714286</v>
      </c>
      <c r="H145" s="334">
        <v>89.1636</v>
      </c>
      <c r="I145" s="334">
        <v>4.45818</v>
      </c>
      <c r="J145" s="334">
        <v>51.6342857142857</v>
      </c>
      <c r="K145" s="334">
        <v>0</v>
      </c>
      <c r="L145" s="334">
        <v>27.528</v>
      </c>
      <c r="M145" s="334">
        <v>13</v>
      </c>
      <c r="N145" s="334">
        <v>0.396</v>
      </c>
      <c r="O145" s="334">
        <v>0</v>
      </c>
      <c r="P145" s="334">
        <v>0.0972</v>
      </c>
      <c r="Q145" s="334"/>
      <c r="R145" s="334"/>
      <c r="S145" s="334">
        <v>6.936</v>
      </c>
      <c r="T145" s="334">
        <v>0</v>
      </c>
      <c r="U145" s="356"/>
      <c r="V145" s="355">
        <v>5</v>
      </c>
      <c r="W145" s="355">
        <v>3</v>
      </c>
      <c r="X145" s="334">
        <v>2.34</v>
      </c>
      <c r="Y145" s="334"/>
      <c r="Z145" s="334"/>
    </row>
    <row r="146" spans="1:26">
      <c r="A146" s="335">
        <v>2050203</v>
      </c>
      <c r="B146" s="340" t="s">
        <v>878</v>
      </c>
      <c r="C146" s="333">
        <v>15</v>
      </c>
      <c r="D146" s="333">
        <v>15</v>
      </c>
      <c r="E146" s="333">
        <v>6</v>
      </c>
      <c r="F146" s="333">
        <v>6</v>
      </c>
      <c r="G146" s="334">
        <v>154.906585714286</v>
      </c>
      <c r="H146" s="334">
        <v>68.454</v>
      </c>
      <c r="I146" s="334">
        <v>3.4227</v>
      </c>
      <c r="J146" s="334">
        <v>39.3342857142857</v>
      </c>
      <c r="K146" s="334">
        <v>0</v>
      </c>
      <c r="L146" s="334">
        <v>20.6568</v>
      </c>
      <c r="M146" s="334">
        <v>9.75</v>
      </c>
      <c r="N146" s="334">
        <v>0.216</v>
      </c>
      <c r="O146" s="334">
        <v>0</v>
      </c>
      <c r="P146" s="334">
        <v>0.0888</v>
      </c>
      <c r="Q146" s="334"/>
      <c r="R146" s="334"/>
      <c r="S146" s="334">
        <v>5.328</v>
      </c>
      <c r="T146" s="334">
        <v>0</v>
      </c>
      <c r="U146" s="356"/>
      <c r="V146" s="355">
        <v>6</v>
      </c>
      <c r="W146" s="355">
        <v>2</v>
      </c>
      <c r="X146" s="334">
        <v>1.656</v>
      </c>
      <c r="Y146" s="334"/>
      <c r="Z146" s="334"/>
    </row>
    <row r="147" spans="1:26">
      <c r="A147" s="335">
        <v>2050203</v>
      </c>
      <c r="B147" s="340" t="s">
        <v>879</v>
      </c>
      <c r="C147" s="333">
        <v>12</v>
      </c>
      <c r="D147" s="333">
        <v>12</v>
      </c>
      <c r="E147" s="333">
        <v>4</v>
      </c>
      <c r="F147" s="333">
        <v>24</v>
      </c>
      <c r="G147" s="334">
        <v>162.011134285714</v>
      </c>
      <c r="H147" s="334">
        <v>60.9804</v>
      </c>
      <c r="I147" s="334">
        <v>3.04902</v>
      </c>
      <c r="J147" s="334">
        <v>33.7337142857143</v>
      </c>
      <c r="K147" s="334">
        <v>0</v>
      </c>
      <c r="L147" s="334">
        <v>17.586</v>
      </c>
      <c r="M147" s="334">
        <v>7.8</v>
      </c>
      <c r="N147" s="334">
        <v>0.144</v>
      </c>
      <c r="O147" s="334">
        <v>0</v>
      </c>
      <c r="P147" s="334">
        <v>0.12</v>
      </c>
      <c r="Q147" s="334"/>
      <c r="R147" s="334"/>
      <c r="S147" s="334">
        <v>4.464</v>
      </c>
      <c r="T147" s="334">
        <v>0</v>
      </c>
      <c r="U147" s="356"/>
      <c r="V147" s="355">
        <v>24</v>
      </c>
      <c r="W147" s="355">
        <v>13</v>
      </c>
      <c r="X147" s="334">
        <v>10.134</v>
      </c>
      <c r="Y147" s="334"/>
      <c r="Z147" s="334"/>
    </row>
    <row r="148" spans="1:26">
      <c r="A148" s="335">
        <v>2050203</v>
      </c>
      <c r="B148" s="340" t="s">
        <v>880</v>
      </c>
      <c r="C148" s="333">
        <v>24</v>
      </c>
      <c r="D148" s="333">
        <v>24</v>
      </c>
      <c r="E148" s="333">
        <v>9</v>
      </c>
      <c r="F148" s="333">
        <v>32</v>
      </c>
      <c r="G148" s="334">
        <v>296.530511428571</v>
      </c>
      <c r="H148" s="334">
        <v>128.3988</v>
      </c>
      <c r="I148" s="334">
        <v>6.41994</v>
      </c>
      <c r="J148" s="334">
        <v>64.8685714285714</v>
      </c>
      <c r="K148" s="334">
        <v>0</v>
      </c>
      <c r="L148" s="334">
        <v>34.3872</v>
      </c>
      <c r="M148" s="334">
        <v>15.6</v>
      </c>
      <c r="N148" s="334">
        <v>0.324</v>
      </c>
      <c r="O148" s="334">
        <v>0</v>
      </c>
      <c r="P148" s="334">
        <v>0.228</v>
      </c>
      <c r="Q148" s="334"/>
      <c r="R148" s="334"/>
      <c r="S148" s="334">
        <v>10.704</v>
      </c>
      <c r="T148" s="334">
        <v>0</v>
      </c>
      <c r="U148" s="356"/>
      <c r="V148" s="355">
        <v>32</v>
      </c>
      <c r="W148" s="355">
        <v>6</v>
      </c>
      <c r="X148" s="334">
        <v>3.6</v>
      </c>
      <c r="Y148" s="334"/>
      <c r="Z148" s="334"/>
    </row>
    <row r="149" spans="1:26">
      <c r="A149" s="335">
        <v>2050203</v>
      </c>
      <c r="B149" s="340" t="s">
        <v>881</v>
      </c>
      <c r="C149" s="333">
        <v>40</v>
      </c>
      <c r="D149" s="333">
        <v>40</v>
      </c>
      <c r="E149" s="333">
        <v>16</v>
      </c>
      <c r="F149" s="333">
        <v>25</v>
      </c>
      <c r="G149" s="334">
        <v>452.441082857143</v>
      </c>
      <c r="H149" s="334">
        <v>207.6228</v>
      </c>
      <c r="I149" s="334">
        <v>10.38114</v>
      </c>
      <c r="J149" s="334">
        <v>105.557142857143</v>
      </c>
      <c r="K149" s="334">
        <v>0</v>
      </c>
      <c r="L149" s="334">
        <v>56.0268</v>
      </c>
      <c r="M149" s="334">
        <v>26</v>
      </c>
      <c r="N149" s="334">
        <v>0.576</v>
      </c>
      <c r="O149" s="334">
        <v>0</v>
      </c>
      <c r="P149" s="334">
        <v>0.3552</v>
      </c>
      <c r="Q149" s="334"/>
      <c r="R149" s="334"/>
      <c r="S149" s="334">
        <v>18.096</v>
      </c>
      <c r="T149" s="334">
        <v>0</v>
      </c>
      <c r="U149" s="356"/>
      <c r="V149" s="355">
        <v>25</v>
      </c>
      <c r="W149" s="355">
        <v>4</v>
      </c>
      <c r="X149" s="334">
        <v>2.826</v>
      </c>
      <c r="Y149" s="334"/>
      <c r="Z149" s="334"/>
    </row>
    <row r="150" spans="1:26">
      <c r="A150" s="335">
        <v>2050203</v>
      </c>
      <c r="B150" s="340" t="s">
        <v>882</v>
      </c>
      <c r="C150" s="333">
        <v>28</v>
      </c>
      <c r="D150" s="333">
        <v>28</v>
      </c>
      <c r="E150" s="333">
        <v>10</v>
      </c>
      <c r="F150" s="333">
        <v>35</v>
      </c>
      <c r="G150" s="334">
        <v>346.559757142857</v>
      </c>
      <c r="H150" s="334">
        <v>151.194</v>
      </c>
      <c r="I150" s="334">
        <v>7.5597</v>
      </c>
      <c r="J150" s="334">
        <v>75.6428571428572</v>
      </c>
      <c r="K150" s="334">
        <v>0</v>
      </c>
      <c r="L150" s="334">
        <v>40.1232</v>
      </c>
      <c r="M150" s="334">
        <v>18.2</v>
      </c>
      <c r="N150" s="334">
        <v>0.36</v>
      </c>
      <c r="O150" s="334">
        <v>0</v>
      </c>
      <c r="P150" s="334">
        <v>0.618</v>
      </c>
      <c r="Q150" s="334"/>
      <c r="R150" s="334"/>
      <c r="S150" s="334">
        <v>13.488</v>
      </c>
      <c r="T150" s="334">
        <v>0</v>
      </c>
      <c r="U150" s="356"/>
      <c r="V150" s="355">
        <v>35</v>
      </c>
      <c r="W150" s="355">
        <v>6</v>
      </c>
      <c r="X150" s="334">
        <v>4.374</v>
      </c>
      <c r="Y150" s="334"/>
      <c r="Z150" s="334"/>
    </row>
    <row r="151" spans="1:26">
      <c r="A151" s="335">
        <v>2050203</v>
      </c>
      <c r="B151" s="340" t="s">
        <v>883</v>
      </c>
      <c r="C151" s="333">
        <v>42</v>
      </c>
      <c r="D151" s="333">
        <v>42</v>
      </c>
      <c r="E151" s="333">
        <v>15</v>
      </c>
      <c r="F151" s="333">
        <v>50</v>
      </c>
      <c r="G151" s="334">
        <v>534.04058</v>
      </c>
      <c r="H151" s="334">
        <v>240.9156</v>
      </c>
      <c r="I151" s="334">
        <v>12.04578</v>
      </c>
      <c r="J151" s="334">
        <v>114.78</v>
      </c>
      <c r="K151" s="334">
        <v>0</v>
      </c>
      <c r="L151" s="334">
        <v>61.2276</v>
      </c>
      <c r="M151" s="334">
        <v>27.3</v>
      </c>
      <c r="N151" s="334">
        <v>0.54</v>
      </c>
      <c r="O151" s="334">
        <v>0</v>
      </c>
      <c r="P151" s="334">
        <v>0.4236</v>
      </c>
      <c r="Q151" s="334"/>
      <c r="R151" s="334"/>
      <c r="S151" s="334">
        <v>20.136</v>
      </c>
      <c r="T151" s="334">
        <v>0</v>
      </c>
      <c r="U151" s="356"/>
      <c r="V151" s="355">
        <v>50</v>
      </c>
      <c r="W151" s="355">
        <v>10</v>
      </c>
      <c r="X151" s="334">
        <v>6.672</v>
      </c>
      <c r="Y151" s="334"/>
      <c r="Z151" s="334"/>
    </row>
    <row r="152" spans="1:26">
      <c r="A152" s="335">
        <v>2050203</v>
      </c>
      <c r="B152" s="340" t="s">
        <v>884</v>
      </c>
      <c r="C152" s="333">
        <v>27</v>
      </c>
      <c r="D152" s="333">
        <v>27</v>
      </c>
      <c r="E152" s="333">
        <v>8</v>
      </c>
      <c r="F152" s="333">
        <v>25</v>
      </c>
      <c r="G152" s="334">
        <v>342.414811428572</v>
      </c>
      <c r="H152" s="334">
        <v>160.6848</v>
      </c>
      <c r="I152" s="334">
        <v>8.03424</v>
      </c>
      <c r="J152" s="334">
        <v>74.7085714285714</v>
      </c>
      <c r="K152" s="334">
        <v>0</v>
      </c>
      <c r="L152" s="334">
        <v>40.0092</v>
      </c>
      <c r="M152" s="334">
        <v>17.55</v>
      </c>
      <c r="N152" s="334">
        <v>0.288</v>
      </c>
      <c r="O152" s="334">
        <v>0</v>
      </c>
      <c r="P152" s="334">
        <v>0.312</v>
      </c>
      <c r="Q152" s="334"/>
      <c r="R152" s="334"/>
      <c r="S152" s="334">
        <v>14.256</v>
      </c>
      <c r="T152" s="334">
        <v>0</v>
      </c>
      <c r="U152" s="356"/>
      <c r="V152" s="355">
        <v>25</v>
      </c>
      <c r="W152" s="355">
        <v>3</v>
      </c>
      <c r="X152" s="334">
        <v>1.572</v>
      </c>
      <c r="Y152" s="334"/>
      <c r="Z152" s="334"/>
    </row>
    <row r="153" spans="1:26">
      <c r="A153" s="335">
        <v>2050203</v>
      </c>
      <c r="B153" s="340" t="s">
        <v>885</v>
      </c>
      <c r="C153" s="333">
        <v>32</v>
      </c>
      <c r="D153" s="333">
        <v>32</v>
      </c>
      <c r="E153" s="333">
        <v>10</v>
      </c>
      <c r="F153" s="333">
        <v>28</v>
      </c>
      <c r="G153" s="334">
        <v>382.44164</v>
      </c>
      <c r="H153" s="334">
        <v>172.7688</v>
      </c>
      <c r="I153" s="334">
        <v>8.63844</v>
      </c>
      <c r="J153" s="334">
        <v>86.28</v>
      </c>
      <c r="K153" s="334">
        <v>0</v>
      </c>
      <c r="L153" s="334">
        <v>45.7236</v>
      </c>
      <c r="M153" s="334">
        <v>20.8</v>
      </c>
      <c r="N153" s="334">
        <v>0.36</v>
      </c>
      <c r="O153" s="334">
        <v>0</v>
      </c>
      <c r="P153" s="334">
        <v>0.2928</v>
      </c>
      <c r="Q153" s="334"/>
      <c r="R153" s="334"/>
      <c r="S153" s="334">
        <v>15.096</v>
      </c>
      <c r="T153" s="334">
        <v>0</v>
      </c>
      <c r="U153" s="356"/>
      <c r="V153" s="355">
        <v>28</v>
      </c>
      <c r="W153" s="355">
        <v>6</v>
      </c>
      <c r="X153" s="334">
        <v>4.482</v>
      </c>
      <c r="Y153" s="334"/>
      <c r="Z153" s="334"/>
    </row>
    <row r="154" spans="1:26">
      <c r="A154" s="335">
        <v>2050203</v>
      </c>
      <c r="B154" s="340" t="s">
        <v>886</v>
      </c>
      <c r="C154" s="333">
        <v>87</v>
      </c>
      <c r="D154" s="333">
        <v>87</v>
      </c>
      <c r="E154" s="333">
        <v>44</v>
      </c>
      <c r="F154" s="333">
        <v>55</v>
      </c>
      <c r="G154" s="334">
        <v>913.374614285714</v>
      </c>
      <c r="H154" s="334">
        <v>397.386</v>
      </c>
      <c r="I154" s="334">
        <v>19.8693</v>
      </c>
      <c r="J154" s="334">
        <v>225.385714285714</v>
      </c>
      <c r="K154" s="334">
        <v>0</v>
      </c>
      <c r="L154" s="334">
        <v>119.7504</v>
      </c>
      <c r="M154" s="334">
        <v>56.55</v>
      </c>
      <c r="N154" s="334">
        <v>1.584</v>
      </c>
      <c r="O154" s="334">
        <v>0</v>
      </c>
      <c r="P154" s="334">
        <v>0.5592</v>
      </c>
      <c r="Q154" s="334"/>
      <c r="R154" s="334"/>
      <c r="S154" s="334">
        <v>33.192</v>
      </c>
      <c r="T154" s="334">
        <v>0</v>
      </c>
      <c r="U154" s="356"/>
      <c r="V154" s="355">
        <v>55</v>
      </c>
      <c r="W154" s="355">
        <v>6</v>
      </c>
      <c r="X154" s="334">
        <v>4.098</v>
      </c>
      <c r="Y154" s="334"/>
      <c r="Z154" s="334"/>
    </row>
    <row r="155" spans="1:26">
      <c r="A155" s="335">
        <v>2050203</v>
      </c>
      <c r="B155" s="340" t="s">
        <v>887</v>
      </c>
      <c r="C155" s="333">
        <v>54</v>
      </c>
      <c r="D155" s="333">
        <v>54</v>
      </c>
      <c r="E155" s="333">
        <v>31</v>
      </c>
      <c r="F155" s="333">
        <v>50</v>
      </c>
      <c r="G155" s="334">
        <v>576.219225714286</v>
      </c>
      <c r="H155" s="334">
        <v>233.1708</v>
      </c>
      <c r="I155" s="334">
        <v>11.65854</v>
      </c>
      <c r="J155" s="334">
        <v>139.654285714286</v>
      </c>
      <c r="K155" s="334">
        <v>0</v>
      </c>
      <c r="L155" s="334">
        <v>73.7328</v>
      </c>
      <c r="M155" s="334">
        <v>35.1</v>
      </c>
      <c r="N155" s="334">
        <v>1.116</v>
      </c>
      <c r="O155" s="334">
        <v>0</v>
      </c>
      <c r="P155" s="334">
        <v>0.2628</v>
      </c>
      <c r="Q155" s="334"/>
      <c r="R155" s="334"/>
      <c r="S155" s="334">
        <v>18.504</v>
      </c>
      <c r="T155" s="334">
        <v>0</v>
      </c>
      <c r="U155" s="356"/>
      <c r="V155" s="355">
        <v>50</v>
      </c>
      <c r="W155" s="355">
        <v>17</v>
      </c>
      <c r="X155" s="334">
        <v>13.02</v>
      </c>
      <c r="Y155" s="334"/>
      <c r="Z155" s="334"/>
    </row>
    <row r="156" spans="1:26">
      <c r="A156" s="335">
        <v>2050203</v>
      </c>
      <c r="B156" s="340" t="s">
        <v>888</v>
      </c>
      <c r="C156" s="333">
        <v>35</v>
      </c>
      <c r="D156" s="333">
        <v>35</v>
      </c>
      <c r="E156" s="333">
        <v>16</v>
      </c>
      <c r="F156" s="333">
        <v>9</v>
      </c>
      <c r="G156" s="334">
        <v>367.841422857143</v>
      </c>
      <c r="H156" s="334">
        <v>170.3256</v>
      </c>
      <c r="I156" s="334">
        <v>8.51628</v>
      </c>
      <c r="J156" s="334">
        <v>93.0171428571429</v>
      </c>
      <c r="K156" s="334">
        <v>0</v>
      </c>
      <c r="L156" s="334">
        <v>49.8708</v>
      </c>
      <c r="M156" s="334">
        <v>22.75</v>
      </c>
      <c r="N156" s="334">
        <v>0.576</v>
      </c>
      <c r="O156" s="334">
        <v>0</v>
      </c>
      <c r="P156" s="334">
        <v>0.2256</v>
      </c>
      <c r="Q156" s="334"/>
      <c r="R156" s="334"/>
      <c r="S156" s="334">
        <v>13.56</v>
      </c>
      <c r="T156" s="334">
        <v>0</v>
      </c>
      <c r="U156" s="356"/>
      <c r="V156" s="355">
        <v>9</v>
      </c>
      <c r="W156" s="355">
        <v>2</v>
      </c>
      <c r="X156" s="334">
        <v>0</v>
      </c>
      <c r="Y156" s="334"/>
      <c r="Z156" s="334"/>
    </row>
    <row r="157" spans="1:26">
      <c r="A157" s="335">
        <v>2050203</v>
      </c>
      <c r="B157" s="340" t="s">
        <v>889</v>
      </c>
      <c r="C157" s="333">
        <v>35</v>
      </c>
      <c r="D157" s="333">
        <v>35</v>
      </c>
      <c r="E157" s="333">
        <v>17</v>
      </c>
      <c r="F157" s="333">
        <v>97</v>
      </c>
      <c r="G157" s="334">
        <v>473.682782857143</v>
      </c>
      <c r="H157" s="334">
        <v>176.0808</v>
      </c>
      <c r="I157" s="334">
        <v>8.80404</v>
      </c>
      <c r="J157" s="334">
        <v>93.0771428571428</v>
      </c>
      <c r="K157" s="334">
        <v>0</v>
      </c>
      <c r="L157" s="334">
        <v>49.3536</v>
      </c>
      <c r="M157" s="334">
        <v>22.75</v>
      </c>
      <c r="N157" s="334">
        <v>0.612</v>
      </c>
      <c r="O157" s="334">
        <v>0</v>
      </c>
      <c r="P157" s="334">
        <v>0.2352</v>
      </c>
      <c r="Q157" s="334"/>
      <c r="R157" s="334"/>
      <c r="S157" s="334">
        <v>14.808</v>
      </c>
      <c r="T157" s="334">
        <v>0</v>
      </c>
      <c r="U157" s="356"/>
      <c r="V157" s="355">
        <v>97</v>
      </c>
      <c r="W157" s="355">
        <v>15</v>
      </c>
      <c r="X157" s="334">
        <v>10.962</v>
      </c>
      <c r="Y157" s="334"/>
      <c r="Z157" s="334"/>
    </row>
    <row r="158" spans="1:26">
      <c r="A158" s="335">
        <v>2050203</v>
      </c>
      <c r="B158" s="340" t="s">
        <v>890</v>
      </c>
      <c r="C158" s="333">
        <v>26</v>
      </c>
      <c r="D158" s="333">
        <v>26</v>
      </c>
      <c r="E158" s="333">
        <v>8</v>
      </c>
      <c r="F158" s="333">
        <v>33</v>
      </c>
      <c r="G158" s="334">
        <v>342.81802</v>
      </c>
      <c r="H158" s="334">
        <v>156.4404</v>
      </c>
      <c r="I158" s="334">
        <v>7.82202</v>
      </c>
      <c r="J158" s="334">
        <v>73.02</v>
      </c>
      <c r="K158" s="334">
        <v>0</v>
      </c>
      <c r="L158" s="334">
        <v>38.7156</v>
      </c>
      <c r="M158" s="334">
        <v>16.9</v>
      </c>
      <c r="N158" s="334">
        <v>0.288</v>
      </c>
      <c r="O158" s="334">
        <v>0</v>
      </c>
      <c r="P158" s="334">
        <v>0.276</v>
      </c>
      <c r="Q158" s="334"/>
      <c r="R158" s="334"/>
      <c r="S158" s="334">
        <v>13.872</v>
      </c>
      <c r="T158" s="334">
        <v>0</v>
      </c>
      <c r="U158" s="356"/>
      <c r="V158" s="355">
        <v>33</v>
      </c>
      <c r="W158" s="355">
        <v>3</v>
      </c>
      <c r="X158" s="334">
        <v>2.484</v>
      </c>
      <c r="Y158" s="334"/>
      <c r="Z158" s="334"/>
    </row>
    <row r="159" spans="1:26">
      <c r="A159" s="335">
        <v>2050203</v>
      </c>
      <c r="B159" s="340" t="s">
        <v>891</v>
      </c>
      <c r="C159" s="333">
        <v>36</v>
      </c>
      <c r="D159" s="333">
        <v>36</v>
      </c>
      <c r="E159" s="333">
        <v>18</v>
      </c>
      <c r="F159" s="333">
        <v>34</v>
      </c>
      <c r="G159" s="334">
        <v>393.713174285714</v>
      </c>
      <c r="H159" s="334">
        <v>164.3892</v>
      </c>
      <c r="I159" s="334">
        <v>8.21946</v>
      </c>
      <c r="J159" s="334">
        <v>93.6857142857143</v>
      </c>
      <c r="K159" s="334">
        <v>0</v>
      </c>
      <c r="L159" s="334">
        <v>48.792</v>
      </c>
      <c r="M159" s="334">
        <v>23.4</v>
      </c>
      <c r="N159" s="334">
        <v>0.648</v>
      </c>
      <c r="O159" s="334">
        <v>0</v>
      </c>
      <c r="P159" s="334">
        <v>0.3648</v>
      </c>
      <c r="Q159" s="334"/>
      <c r="R159" s="334"/>
      <c r="S159" s="334">
        <v>13.32</v>
      </c>
      <c r="T159" s="334">
        <v>0</v>
      </c>
      <c r="U159" s="356"/>
      <c r="V159" s="355">
        <v>34</v>
      </c>
      <c r="W159" s="355">
        <v>9</v>
      </c>
      <c r="X159" s="334">
        <v>6.894</v>
      </c>
      <c r="Y159" s="334"/>
      <c r="Z159" s="334"/>
    </row>
    <row r="160" spans="1:26">
      <c r="A160" s="335">
        <v>2050203</v>
      </c>
      <c r="B160" s="340" t="s">
        <v>892</v>
      </c>
      <c r="C160" s="333">
        <v>16</v>
      </c>
      <c r="D160" s="333">
        <v>16</v>
      </c>
      <c r="E160" s="333">
        <v>5</v>
      </c>
      <c r="F160" s="333">
        <v>19</v>
      </c>
      <c r="G160" s="334">
        <v>192.303874285714</v>
      </c>
      <c r="H160" s="334">
        <v>82.7952</v>
      </c>
      <c r="I160" s="334">
        <v>4.13976</v>
      </c>
      <c r="J160" s="334">
        <v>42.7457142857143</v>
      </c>
      <c r="K160" s="334">
        <v>0</v>
      </c>
      <c r="L160" s="334">
        <v>22.3812</v>
      </c>
      <c r="M160" s="334">
        <v>10.4</v>
      </c>
      <c r="N160" s="334">
        <v>0</v>
      </c>
      <c r="O160" s="334">
        <v>0</v>
      </c>
      <c r="P160" s="334">
        <v>0.18</v>
      </c>
      <c r="Q160" s="334"/>
      <c r="R160" s="334"/>
      <c r="S160" s="334">
        <v>7.008</v>
      </c>
      <c r="T160" s="334">
        <v>0</v>
      </c>
      <c r="U160" s="356"/>
      <c r="V160" s="355">
        <v>19</v>
      </c>
      <c r="W160" s="355">
        <v>5</v>
      </c>
      <c r="X160" s="334">
        <v>3.654</v>
      </c>
      <c r="Y160" s="334"/>
      <c r="Z160" s="334"/>
    </row>
    <row r="161" spans="1:26">
      <c r="A161" s="335">
        <v>2050203</v>
      </c>
      <c r="B161" s="340" t="s">
        <v>893</v>
      </c>
      <c r="C161" s="333">
        <v>9</v>
      </c>
      <c r="D161" s="333">
        <v>9</v>
      </c>
      <c r="E161" s="333">
        <v>2</v>
      </c>
      <c r="F161" s="333">
        <v>2</v>
      </c>
      <c r="G161" s="334">
        <v>93.3709057142857</v>
      </c>
      <c r="H161" s="334">
        <v>43.4124</v>
      </c>
      <c r="I161" s="334">
        <v>2.17062</v>
      </c>
      <c r="J161" s="334">
        <v>23.1342857142857</v>
      </c>
      <c r="K161" s="334">
        <v>0</v>
      </c>
      <c r="L161" s="334">
        <v>12.3276</v>
      </c>
      <c r="M161" s="334">
        <v>5.85</v>
      </c>
      <c r="N161" s="334">
        <v>0.072</v>
      </c>
      <c r="O161" s="334">
        <v>0</v>
      </c>
      <c r="P161" s="334">
        <v>0.072</v>
      </c>
      <c r="Q161" s="334"/>
      <c r="R161" s="334"/>
      <c r="S161" s="334">
        <v>3.504</v>
      </c>
      <c r="T161" s="334">
        <v>0</v>
      </c>
      <c r="U161" s="356"/>
      <c r="V161" s="355">
        <v>2</v>
      </c>
      <c r="W161" s="355">
        <v>1</v>
      </c>
      <c r="X161" s="334">
        <v>0.828</v>
      </c>
      <c r="Y161" s="334"/>
      <c r="Z161" s="334"/>
    </row>
    <row r="162" spans="1:26">
      <c r="A162" s="335">
        <v>2050203</v>
      </c>
      <c r="B162" s="340" t="s">
        <v>894</v>
      </c>
      <c r="C162" s="333">
        <v>62</v>
      </c>
      <c r="D162" s="333">
        <v>62</v>
      </c>
      <c r="E162" s="333">
        <v>49</v>
      </c>
      <c r="F162" s="333">
        <v>1</v>
      </c>
      <c r="G162" s="334">
        <v>606.798491428571</v>
      </c>
      <c r="H162" s="334">
        <v>278.3904</v>
      </c>
      <c r="I162" s="334">
        <v>13.91952</v>
      </c>
      <c r="J162" s="334">
        <v>162.128571428571</v>
      </c>
      <c r="K162" s="334">
        <v>0</v>
      </c>
      <c r="L162" s="334">
        <v>86.6112</v>
      </c>
      <c r="M162" s="334">
        <v>40.3</v>
      </c>
      <c r="N162" s="334">
        <v>1.764</v>
      </c>
      <c r="O162" s="334">
        <v>0</v>
      </c>
      <c r="P162" s="334">
        <v>0.4608</v>
      </c>
      <c r="Q162" s="334"/>
      <c r="R162" s="334"/>
      <c r="S162" s="334">
        <v>22.224</v>
      </c>
      <c r="T162" s="334">
        <v>0</v>
      </c>
      <c r="U162" s="356"/>
      <c r="V162" s="355">
        <v>1</v>
      </c>
      <c r="W162" s="355">
        <v>0</v>
      </c>
      <c r="X162" s="334">
        <v>0</v>
      </c>
      <c r="Y162" s="334"/>
      <c r="Z162" s="334"/>
    </row>
    <row r="163" spans="1:26">
      <c r="A163" s="335">
        <v>2050203</v>
      </c>
      <c r="B163" s="340" t="s">
        <v>895</v>
      </c>
      <c r="C163" s="333">
        <v>68</v>
      </c>
      <c r="D163" s="333">
        <v>68</v>
      </c>
      <c r="E163" s="333">
        <v>50</v>
      </c>
      <c r="F163" s="333">
        <v>1</v>
      </c>
      <c r="G163" s="334">
        <v>609.826948571429</v>
      </c>
      <c r="H163" s="334">
        <v>265.6224</v>
      </c>
      <c r="I163" s="334">
        <v>13.28112</v>
      </c>
      <c r="J163" s="334">
        <v>172.311428571429</v>
      </c>
      <c r="K163" s="334">
        <v>0</v>
      </c>
      <c r="L163" s="334">
        <v>90.3876</v>
      </c>
      <c r="M163" s="334">
        <v>44.2</v>
      </c>
      <c r="N163" s="334">
        <v>1.8</v>
      </c>
      <c r="O163" s="334">
        <v>0</v>
      </c>
      <c r="P163" s="334">
        <v>0.2964</v>
      </c>
      <c r="Q163" s="334"/>
      <c r="R163" s="334"/>
      <c r="S163" s="334">
        <v>20.928</v>
      </c>
      <c r="T163" s="334">
        <v>0</v>
      </c>
      <c r="U163" s="356"/>
      <c r="V163" s="355">
        <v>1</v>
      </c>
      <c r="W163" s="355">
        <v>0</v>
      </c>
      <c r="X163" s="334">
        <v>0</v>
      </c>
      <c r="Y163" s="334"/>
      <c r="Z163" s="334"/>
    </row>
    <row r="164" spans="1:26">
      <c r="A164" s="335">
        <v>2050203</v>
      </c>
      <c r="B164" s="340" t="s">
        <v>896</v>
      </c>
      <c r="C164" s="333">
        <v>128</v>
      </c>
      <c r="D164" s="333">
        <v>128</v>
      </c>
      <c r="E164" s="333">
        <v>66</v>
      </c>
      <c r="F164" s="333">
        <v>1</v>
      </c>
      <c r="G164" s="334">
        <v>1433.79014857143</v>
      </c>
      <c r="H164" s="334">
        <v>712.8864</v>
      </c>
      <c r="I164" s="334">
        <v>35.64432</v>
      </c>
      <c r="J164" s="334">
        <v>353.991428571429</v>
      </c>
      <c r="K164" s="334">
        <v>0</v>
      </c>
      <c r="L164" s="334">
        <v>187.0896</v>
      </c>
      <c r="M164" s="334">
        <v>83.2</v>
      </c>
      <c r="N164" s="334">
        <v>2.376</v>
      </c>
      <c r="O164" s="334">
        <v>0</v>
      </c>
      <c r="P164" s="334">
        <v>1.3224</v>
      </c>
      <c r="Q164" s="334"/>
      <c r="R164" s="334"/>
      <c r="S164" s="334">
        <v>56.28</v>
      </c>
      <c r="T164" s="334">
        <v>0</v>
      </c>
      <c r="U164" s="356"/>
      <c r="V164" s="355">
        <v>1</v>
      </c>
      <c r="W164" s="355">
        <v>0</v>
      </c>
      <c r="X164" s="334">
        <v>0</v>
      </c>
      <c r="Y164" s="334"/>
      <c r="Z164" s="334"/>
    </row>
    <row r="165" ht="14.25" spans="1:26">
      <c r="A165" s="335">
        <v>2050204</v>
      </c>
      <c r="B165" s="361" t="s">
        <v>897</v>
      </c>
      <c r="C165" s="333">
        <v>677</v>
      </c>
      <c r="D165" s="333">
        <v>677</v>
      </c>
      <c r="E165" s="333">
        <v>308</v>
      </c>
      <c r="F165" s="333">
        <v>168</v>
      </c>
      <c r="G165" s="334">
        <v>7179.14607142857</v>
      </c>
      <c r="H165" s="334">
        <v>3481.662</v>
      </c>
      <c r="I165" s="334">
        <v>174.0831</v>
      </c>
      <c r="J165" s="334">
        <v>1822.98857142857</v>
      </c>
      <c r="K165" s="334">
        <v>0</v>
      </c>
      <c r="L165" s="334">
        <v>967.86</v>
      </c>
      <c r="M165" s="334">
        <v>440.05</v>
      </c>
      <c r="N165" s="334">
        <v>11.088</v>
      </c>
      <c r="O165" s="334">
        <v>0</v>
      </c>
      <c r="P165" s="334">
        <v>6.2604</v>
      </c>
      <c r="Q165" s="334">
        <v>0</v>
      </c>
      <c r="R165" s="334">
        <v>0</v>
      </c>
      <c r="S165" s="334">
        <v>77.592</v>
      </c>
      <c r="T165" s="334">
        <v>8.4</v>
      </c>
      <c r="U165" s="356"/>
      <c r="V165" s="355">
        <v>168</v>
      </c>
      <c r="W165" s="355">
        <v>31</v>
      </c>
      <c r="X165" s="334">
        <v>21.162</v>
      </c>
      <c r="Y165" s="334"/>
      <c r="Z165" s="334"/>
    </row>
    <row r="166" spans="1:26">
      <c r="A166" s="335">
        <v>2050204</v>
      </c>
      <c r="B166" s="340" t="s">
        <v>898</v>
      </c>
      <c r="C166" s="333">
        <v>201</v>
      </c>
      <c r="D166" s="333">
        <v>201</v>
      </c>
      <c r="E166" s="333">
        <v>99</v>
      </c>
      <c r="F166" s="333">
        <v>60</v>
      </c>
      <c r="G166" s="334">
        <v>2116.27236</v>
      </c>
      <c r="H166" s="334">
        <v>968.7432</v>
      </c>
      <c r="I166" s="334">
        <v>48.43716</v>
      </c>
      <c r="J166" s="334">
        <v>531.84</v>
      </c>
      <c r="K166" s="334">
        <v>0</v>
      </c>
      <c r="L166" s="334">
        <v>281.2116</v>
      </c>
      <c r="M166" s="334">
        <v>130.65</v>
      </c>
      <c r="N166" s="334">
        <v>3.564</v>
      </c>
      <c r="O166" s="334">
        <v>0</v>
      </c>
      <c r="P166" s="334">
        <v>1.4064</v>
      </c>
      <c r="Q166" s="334"/>
      <c r="R166" s="334"/>
      <c r="S166" s="334">
        <v>77.592</v>
      </c>
      <c r="T166" s="334">
        <v>8.4</v>
      </c>
      <c r="U166" s="356"/>
      <c r="V166" s="355">
        <v>60</v>
      </c>
      <c r="W166" s="355">
        <v>7</v>
      </c>
      <c r="X166" s="334">
        <v>4.428</v>
      </c>
      <c r="Y166" s="334"/>
      <c r="Z166" s="334"/>
    </row>
    <row r="167" spans="1:26">
      <c r="A167" s="335">
        <v>2050204</v>
      </c>
      <c r="B167" s="340" t="s">
        <v>899</v>
      </c>
      <c r="C167" s="333">
        <v>302</v>
      </c>
      <c r="D167" s="333">
        <v>302</v>
      </c>
      <c r="E167" s="333">
        <v>140</v>
      </c>
      <c r="F167" s="333">
        <v>108</v>
      </c>
      <c r="G167" s="334">
        <v>3271.86525142857</v>
      </c>
      <c r="H167" s="334">
        <v>1609.1256</v>
      </c>
      <c r="I167" s="334">
        <v>80.45628</v>
      </c>
      <c r="J167" s="334">
        <v>818.64857142857</v>
      </c>
      <c r="K167" s="334">
        <v>0</v>
      </c>
      <c r="L167" s="334">
        <v>434.5464</v>
      </c>
      <c r="M167" s="334">
        <v>196.3</v>
      </c>
      <c r="N167" s="334">
        <v>5.04</v>
      </c>
      <c r="O167" s="334">
        <v>0</v>
      </c>
      <c r="P167" s="334">
        <v>3.0144</v>
      </c>
      <c r="Q167" s="334"/>
      <c r="R167" s="334"/>
      <c r="S167" s="334">
        <v>0</v>
      </c>
      <c r="T167" s="334">
        <v>0</v>
      </c>
      <c r="U167" s="356"/>
      <c r="V167" s="355">
        <v>108</v>
      </c>
      <c r="W167" s="355">
        <v>24</v>
      </c>
      <c r="X167" s="334">
        <v>16.734</v>
      </c>
      <c r="Y167" s="334"/>
      <c r="Z167" s="334"/>
    </row>
    <row r="168" ht="15" spans="1:26">
      <c r="A168" s="335">
        <v>2050204</v>
      </c>
      <c r="B168" s="363" t="s">
        <v>900</v>
      </c>
      <c r="C168" s="333">
        <v>174</v>
      </c>
      <c r="D168" s="333">
        <v>174</v>
      </c>
      <c r="E168" s="333">
        <v>69</v>
      </c>
      <c r="F168" s="333"/>
      <c r="G168" s="334">
        <v>1791.00846</v>
      </c>
      <c r="H168" s="334">
        <v>903.7932</v>
      </c>
      <c r="I168" s="334">
        <v>45.18966</v>
      </c>
      <c r="J168" s="334">
        <v>472.5</v>
      </c>
      <c r="K168" s="334"/>
      <c r="L168" s="334">
        <v>252.102</v>
      </c>
      <c r="M168" s="334">
        <v>113.1</v>
      </c>
      <c r="N168" s="334">
        <v>2.484</v>
      </c>
      <c r="O168" s="334"/>
      <c r="P168" s="334">
        <v>1.8396</v>
      </c>
      <c r="Q168" s="334"/>
      <c r="R168" s="334"/>
      <c r="S168" s="334"/>
      <c r="T168" s="334"/>
      <c r="U168" s="356"/>
      <c r="V168" s="355"/>
      <c r="W168" s="355"/>
      <c r="X168" s="334"/>
      <c r="Y168" s="334"/>
      <c r="Z168" s="334"/>
    </row>
    <row r="169" ht="14.25" spans="1:26">
      <c r="A169" s="335">
        <v>20503</v>
      </c>
      <c r="B169" s="337" t="s">
        <v>901</v>
      </c>
      <c r="C169" s="333">
        <v>174</v>
      </c>
      <c r="D169" s="333">
        <v>174</v>
      </c>
      <c r="E169" s="333">
        <v>110</v>
      </c>
      <c r="F169" s="333">
        <v>41</v>
      </c>
      <c r="G169" s="334">
        <v>1586.29008285714</v>
      </c>
      <c r="H169" s="334">
        <v>717.5388</v>
      </c>
      <c r="I169" s="334">
        <v>35.87694</v>
      </c>
      <c r="J169" s="334">
        <v>433.037142857143</v>
      </c>
      <c r="K169" s="334">
        <v>0</v>
      </c>
      <c r="L169" s="334">
        <v>219.2916</v>
      </c>
      <c r="M169" s="334">
        <v>113.1</v>
      </c>
      <c r="N169" s="334">
        <v>3.96</v>
      </c>
      <c r="O169" s="334">
        <v>0</v>
      </c>
      <c r="P169" s="334">
        <v>0.7356</v>
      </c>
      <c r="Q169" s="334"/>
      <c r="R169" s="334">
        <v>0</v>
      </c>
      <c r="S169" s="334">
        <v>0</v>
      </c>
      <c r="T169" s="334">
        <v>18</v>
      </c>
      <c r="U169" s="334">
        <v>0</v>
      </c>
      <c r="V169" s="355">
        <v>41</v>
      </c>
      <c r="W169" s="355">
        <v>5</v>
      </c>
      <c r="X169" s="334">
        <v>3.75</v>
      </c>
      <c r="Y169" s="334"/>
      <c r="Z169" s="334"/>
    </row>
    <row r="170" ht="14.25" spans="1:26">
      <c r="A170" s="335">
        <v>2050302</v>
      </c>
      <c r="B170" s="341" t="s">
        <v>902</v>
      </c>
      <c r="C170" s="333">
        <v>174</v>
      </c>
      <c r="D170" s="333">
        <v>174</v>
      </c>
      <c r="E170" s="333">
        <v>110</v>
      </c>
      <c r="F170" s="333">
        <v>41</v>
      </c>
      <c r="G170" s="334">
        <v>1586.29008285714</v>
      </c>
      <c r="H170" s="334">
        <v>717.5388</v>
      </c>
      <c r="I170" s="334">
        <v>35.87694</v>
      </c>
      <c r="J170" s="334">
        <v>433.037142857143</v>
      </c>
      <c r="K170" s="334">
        <v>0</v>
      </c>
      <c r="L170" s="334">
        <v>219.2916</v>
      </c>
      <c r="M170" s="334">
        <v>113.1</v>
      </c>
      <c r="N170" s="334">
        <v>3.96</v>
      </c>
      <c r="O170" s="334">
        <v>0</v>
      </c>
      <c r="P170" s="334">
        <v>0.7356</v>
      </c>
      <c r="Q170" s="334"/>
      <c r="R170" s="334"/>
      <c r="S170" s="334">
        <v>0</v>
      </c>
      <c r="T170" s="334">
        <v>18</v>
      </c>
      <c r="U170" s="356"/>
      <c r="V170" s="355">
        <v>41</v>
      </c>
      <c r="W170" s="355">
        <v>5</v>
      </c>
      <c r="X170" s="334">
        <v>3.75</v>
      </c>
      <c r="Y170" s="334"/>
      <c r="Z170" s="334"/>
    </row>
    <row r="171" ht="14.25" spans="1:26">
      <c r="A171" s="335">
        <v>20507</v>
      </c>
      <c r="B171" s="337" t="s">
        <v>903</v>
      </c>
      <c r="C171" s="333">
        <v>20</v>
      </c>
      <c r="D171" s="333">
        <v>20</v>
      </c>
      <c r="E171" s="333">
        <v>13</v>
      </c>
      <c r="F171" s="333">
        <v>3</v>
      </c>
      <c r="G171" s="334">
        <v>221.027585714286</v>
      </c>
      <c r="H171" s="334">
        <v>106.194</v>
      </c>
      <c r="I171" s="334">
        <v>5.3097</v>
      </c>
      <c r="J171" s="334">
        <v>55.1742857142857</v>
      </c>
      <c r="K171" s="334">
        <v>0</v>
      </c>
      <c r="L171" s="334">
        <v>29.376</v>
      </c>
      <c r="M171" s="334">
        <v>13</v>
      </c>
      <c r="N171" s="334">
        <v>0.468</v>
      </c>
      <c r="O171" s="334">
        <v>0</v>
      </c>
      <c r="P171" s="334">
        <v>0.1776</v>
      </c>
      <c r="Q171" s="334">
        <v>0</v>
      </c>
      <c r="R171" s="334">
        <v>0</v>
      </c>
      <c r="S171" s="334">
        <v>8.328</v>
      </c>
      <c r="T171" s="334">
        <v>0</v>
      </c>
      <c r="U171" s="334">
        <v>0</v>
      </c>
      <c r="V171" s="355">
        <v>3</v>
      </c>
      <c r="W171" s="355">
        <v>0</v>
      </c>
      <c r="X171" s="334">
        <v>0</v>
      </c>
      <c r="Y171" s="334"/>
      <c r="Z171" s="334"/>
    </row>
    <row r="172" ht="14.25" spans="1:26">
      <c r="A172" s="335">
        <v>2050701</v>
      </c>
      <c r="B172" s="341" t="s">
        <v>904</v>
      </c>
      <c r="C172" s="333">
        <v>20</v>
      </c>
      <c r="D172" s="333">
        <v>20</v>
      </c>
      <c r="E172" s="333">
        <v>13</v>
      </c>
      <c r="F172" s="333">
        <v>3</v>
      </c>
      <c r="G172" s="334">
        <v>221.027585714286</v>
      </c>
      <c r="H172" s="334">
        <v>106.194</v>
      </c>
      <c r="I172" s="334">
        <v>5.3097</v>
      </c>
      <c r="J172" s="334">
        <v>55.1742857142857</v>
      </c>
      <c r="K172" s="334">
        <v>0</v>
      </c>
      <c r="L172" s="334">
        <v>29.376</v>
      </c>
      <c r="M172" s="334">
        <v>13</v>
      </c>
      <c r="N172" s="334">
        <v>0.468</v>
      </c>
      <c r="O172" s="334">
        <v>0</v>
      </c>
      <c r="P172" s="334">
        <v>0.1776</v>
      </c>
      <c r="Q172" s="334"/>
      <c r="R172" s="334"/>
      <c r="S172" s="334">
        <v>8.328</v>
      </c>
      <c r="T172" s="334">
        <v>0</v>
      </c>
      <c r="U172" s="356"/>
      <c r="V172" s="355">
        <v>3</v>
      </c>
      <c r="W172" s="355">
        <v>0</v>
      </c>
      <c r="X172" s="334">
        <v>0</v>
      </c>
      <c r="Y172" s="334"/>
      <c r="Z172" s="334"/>
    </row>
    <row r="173" ht="14.25" spans="1:26">
      <c r="A173" s="335">
        <v>20508</v>
      </c>
      <c r="B173" s="337" t="s">
        <v>905</v>
      </c>
      <c r="C173" s="333">
        <v>60</v>
      </c>
      <c r="D173" s="333">
        <v>54</v>
      </c>
      <c r="E173" s="333">
        <v>22</v>
      </c>
      <c r="F173" s="333">
        <v>43</v>
      </c>
      <c r="G173" s="334">
        <v>681.25074</v>
      </c>
      <c r="H173" s="334">
        <v>330.2088</v>
      </c>
      <c r="I173" s="334">
        <v>16.51044</v>
      </c>
      <c r="J173" s="334">
        <v>144.78</v>
      </c>
      <c r="K173" s="334">
        <v>2.0807</v>
      </c>
      <c r="L173" s="334">
        <v>84.7884</v>
      </c>
      <c r="M173" s="334">
        <v>39</v>
      </c>
      <c r="N173" s="334">
        <v>0.288</v>
      </c>
      <c r="O173" s="334">
        <v>13.35</v>
      </c>
      <c r="P173" s="334">
        <v>0.9984</v>
      </c>
      <c r="Q173" s="334">
        <v>0</v>
      </c>
      <c r="R173" s="334">
        <v>0</v>
      </c>
      <c r="S173" s="334">
        <v>0</v>
      </c>
      <c r="T173" s="334">
        <v>3.6</v>
      </c>
      <c r="U173" s="334">
        <v>0</v>
      </c>
      <c r="V173" s="355">
        <v>43</v>
      </c>
      <c r="W173" s="355">
        <v>5</v>
      </c>
      <c r="X173" s="334">
        <v>2.646</v>
      </c>
      <c r="Y173" s="334"/>
      <c r="Z173" s="334"/>
    </row>
    <row r="174" ht="14.25" spans="1:26">
      <c r="A174" s="335">
        <v>2050801</v>
      </c>
      <c r="B174" s="341" t="s">
        <v>906</v>
      </c>
      <c r="C174" s="333">
        <v>35</v>
      </c>
      <c r="D174" s="333">
        <v>35</v>
      </c>
      <c r="E174" s="333">
        <v>14</v>
      </c>
      <c r="F174" s="333">
        <v>24</v>
      </c>
      <c r="G174" s="334">
        <v>417.756854285714</v>
      </c>
      <c r="H174" s="334">
        <v>210.8628</v>
      </c>
      <c r="I174" s="334">
        <v>10.54314</v>
      </c>
      <c r="J174" s="334">
        <v>95.7257142857143</v>
      </c>
      <c r="K174" s="334">
        <v>0</v>
      </c>
      <c r="L174" s="334">
        <v>51.0048</v>
      </c>
      <c r="M174" s="334">
        <v>22.75</v>
      </c>
      <c r="N174" s="334">
        <v>0</v>
      </c>
      <c r="O174" s="334">
        <v>0</v>
      </c>
      <c r="P174" s="334">
        <v>0.9084</v>
      </c>
      <c r="Q174" s="334"/>
      <c r="R174" s="334"/>
      <c r="S174" s="334">
        <v>0</v>
      </c>
      <c r="T174" s="334">
        <v>0</v>
      </c>
      <c r="U174" s="356"/>
      <c r="V174" s="355">
        <v>24</v>
      </c>
      <c r="W174" s="355">
        <v>3</v>
      </c>
      <c r="X174" s="334">
        <v>1.962</v>
      </c>
      <c r="Y174" s="334"/>
      <c r="Z174" s="334"/>
    </row>
    <row r="175" ht="14.25" spans="1:26">
      <c r="A175" s="335">
        <v>2050802</v>
      </c>
      <c r="B175" s="341" t="s">
        <v>907</v>
      </c>
      <c r="C175" s="333">
        <v>25</v>
      </c>
      <c r="D175" s="333">
        <v>19</v>
      </c>
      <c r="E175" s="333">
        <v>8</v>
      </c>
      <c r="F175" s="333">
        <v>19</v>
      </c>
      <c r="G175" s="334">
        <v>263.493885714286</v>
      </c>
      <c r="H175" s="334">
        <v>119.346</v>
      </c>
      <c r="I175" s="334">
        <v>5.9673</v>
      </c>
      <c r="J175" s="334">
        <v>49.0542857142857</v>
      </c>
      <c r="K175" s="334">
        <v>2.0807</v>
      </c>
      <c r="L175" s="334">
        <v>33.7836</v>
      </c>
      <c r="M175" s="334">
        <v>16.25</v>
      </c>
      <c r="N175" s="334">
        <v>0.288</v>
      </c>
      <c r="O175" s="334">
        <v>13.35</v>
      </c>
      <c r="P175" s="334">
        <v>0.09</v>
      </c>
      <c r="Q175" s="334"/>
      <c r="R175" s="334"/>
      <c r="S175" s="334">
        <v>0</v>
      </c>
      <c r="T175" s="334">
        <v>3.6</v>
      </c>
      <c r="U175" s="356"/>
      <c r="V175" s="355">
        <v>19</v>
      </c>
      <c r="W175" s="355">
        <v>2</v>
      </c>
      <c r="X175" s="334">
        <v>0.684</v>
      </c>
      <c r="Y175" s="334"/>
      <c r="Z175" s="334"/>
    </row>
    <row r="176" spans="1:26">
      <c r="A176" s="335">
        <v>206</v>
      </c>
      <c r="B176" s="336" t="s">
        <v>908</v>
      </c>
      <c r="C176" s="333">
        <v>38</v>
      </c>
      <c r="D176" s="333">
        <v>21</v>
      </c>
      <c r="E176" s="333">
        <v>10</v>
      </c>
      <c r="F176" s="333">
        <v>43</v>
      </c>
      <c r="G176" s="334">
        <v>399.725851428571</v>
      </c>
      <c r="H176" s="334">
        <v>170.5356</v>
      </c>
      <c r="I176" s="334">
        <v>8.52678</v>
      </c>
      <c r="J176" s="334">
        <v>47.1085714285714</v>
      </c>
      <c r="K176" s="334">
        <v>7.3997</v>
      </c>
      <c r="L176" s="334">
        <v>50.8344</v>
      </c>
      <c r="M176" s="334">
        <v>24.7</v>
      </c>
      <c r="N176" s="334">
        <v>0.36</v>
      </c>
      <c r="O176" s="334">
        <v>44.4348</v>
      </c>
      <c r="P176" s="334">
        <v>0</v>
      </c>
      <c r="Q176" s="334">
        <v>0</v>
      </c>
      <c r="R176" s="334">
        <v>0</v>
      </c>
      <c r="S176" s="334">
        <v>0</v>
      </c>
      <c r="T176" s="334">
        <v>0</v>
      </c>
      <c r="U176" s="334">
        <v>0</v>
      </c>
      <c r="V176" s="355">
        <v>43</v>
      </c>
      <c r="W176" s="355">
        <v>4</v>
      </c>
      <c r="X176" s="334">
        <v>2.826</v>
      </c>
      <c r="Y176" s="334">
        <v>432.6492</v>
      </c>
      <c r="Z176" s="362">
        <v>-32.9233485714286</v>
      </c>
    </row>
    <row r="177" ht="14.25" spans="1:26">
      <c r="A177" s="335">
        <v>20601</v>
      </c>
      <c r="B177" s="337" t="s">
        <v>909</v>
      </c>
      <c r="C177" s="333">
        <v>30</v>
      </c>
      <c r="D177" s="333">
        <v>19</v>
      </c>
      <c r="E177" s="333">
        <v>8</v>
      </c>
      <c r="F177" s="333">
        <v>35</v>
      </c>
      <c r="G177" s="334">
        <v>312.2235</v>
      </c>
      <c r="H177" s="334">
        <v>132.102</v>
      </c>
      <c r="I177" s="334">
        <v>6.6051</v>
      </c>
      <c r="J177" s="334">
        <v>42.36</v>
      </c>
      <c r="K177" s="334">
        <v>4.768</v>
      </c>
      <c r="L177" s="334">
        <v>39.4548</v>
      </c>
      <c r="M177" s="334">
        <v>19.5</v>
      </c>
      <c r="N177" s="334">
        <v>0.288</v>
      </c>
      <c r="O177" s="334">
        <v>29.3196</v>
      </c>
      <c r="P177" s="334">
        <v>0</v>
      </c>
      <c r="Q177" s="334">
        <v>0</v>
      </c>
      <c r="R177" s="334">
        <v>0</v>
      </c>
      <c r="S177" s="334">
        <v>0</v>
      </c>
      <c r="T177" s="334">
        <v>0</v>
      </c>
      <c r="U177" s="334">
        <v>0</v>
      </c>
      <c r="V177" s="355">
        <v>35</v>
      </c>
      <c r="W177" s="355">
        <v>4</v>
      </c>
      <c r="X177" s="334">
        <v>2.826</v>
      </c>
      <c r="Y177" s="334"/>
      <c r="Z177" s="334"/>
    </row>
    <row r="178" ht="14.25" spans="1:26">
      <c r="A178" s="335">
        <v>2060101</v>
      </c>
      <c r="B178" s="341" t="s">
        <v>910</v>
      </c>
      <c r="C178" s="333">
        <v>30</v>
      </c>
      <c r="D178" s="333">
        <v>19</v>
      </c>
      <c r="E178" s="333">
        <v>8</v>
      </c>
      <c r="F178" s="333">
        <v>35</v>
      </c>
      <c r="G178" s="334">
        <v>312.2235</v>
      </c>
      <c r="H178" s="334">
        <v>132.102</v>
      </c>
      <c r="I178" s="334">
        <v>6.6051</v>
      </c>
      <c r="J178" s="334">
        <v>42.36</v>
      </c>
      <c r="K178" s="334">
        <v>4.768</v>
      </c>
      <c r="L178" s="334">
        <v>39.4548</v>
      </c>
      <c r="M178" s="334">
        <v>19.5</v>
      </c>
      <c r="N178" s="334">
        <v>0.288</v>
      </c>
      <c r="O178" s="334">
        <v>29.3196</v>
      </c>
      <c r="P178" s="334">
        <v>0</v>
      </c>
      <c r="Q178" s="334"/>
      <c r="R178" s="334"/>
      <c r="S178" s="334">
        <v>0</v>
      </c>
      <c r="T178" s="334">
        <v>0</v>
      </c>
      <c r="U178" s="356"/>
      <c r="V178" s="355">
        <v>35</v>
      </c>
      <c r="W178" s="355">
        <v>4</v>
      </c>
      <c r="X178" s="334">
        <v>2.826</v>
      </c>
      <c r="Y178" s="334"/>
      <c r="Z178" s="334"/>
    </row>
    <row r="179" ht="14.25" spans="1:26">
      <c r="A179" s="335">
        <v>20607</v>
      </c>
      <c r="B179" s="337" t="s">
        <v>911</v>
      </c>
      <c r="C179" s="333">
        <v>8</v>
      </c>
      <c r="D179" s="333">
        <v>2</v>
      </c>
      <c r="E179" s="333">
        <v>2</v>
      </c>
      <c r="F179" s="333">
        <v>8</v>
      </c>
      <c r="G179" s="334">
        <v>87.5023514285714</v>
      </c>
      <c r="H179" s="334">
        <v>38.4336</v>
      </c>
      <c r="I179" s="334">
        <v>1.92168</v>
      </c>
      <c r="J179" s="334">
        <v>4.74857142857143</v>
      </c>
      <c r="K179" s="334">
        <v>2.6317</v>
      </c>
      <c r="L179" s="334">
        <v>11.3796</v>
      </c>
      <c r="M179" s="334">
        <v>5.2</v>
      </c>
      <c r="N179" s="334">
        <v>0.072</v>
      </c>
      <c r="O179" s="334">
        <v>15.1152</v>
      </c>
      <c r="P179" s="334">
        <v>0</v>
      </c>
      <c r="Q179" s="334">
        <v>0</v>
      </c>
      <c r="R179" s="334">
        <v>0</v>
      </c>
      <c r="S179" s="334">
        <v>0</v>
      </c>
      <c r="T179" s="334">
        <v>0</v>
      </c>
      <c r="U179" s="334">
        <v>0</v>
      </c>
      <c r="V179" s="355">
        <v>8</v>
      </c>
      <c r="W179" s="355">
        <v>0</v>
      </c>
      <c r="X179" s="334">
        <v>0</v>
      </c>
      <c r="Y179" s="334"/>
      <c r="Z179" s="334"/>
    </row>
    <row r="180" ht="14.25" spans="1:26">
      <c r="A180" s="335">
        <v>2060701</v>
      </c>
      <c r="B180" s="341" t="s">
        <v>912</v>
      </c>
      <c r="C180" s="333">
        <v>8</v>
      </c>
      <c r="D180" s="333">
        <v>2</v>
      </c>
      <c r="E180" s="333">
        <v>2</v>
      </c>
      <c r="F180" s="333">
        <v>8</v>
      </c>
      <c r="G180" s="334">
        <v>87.5023514285714</v>
      </c>
      <c r="H180" s="334">
        <v>38.4336</v>
      </c>
      <c r="I180" s="334">
        <v>1.92168</v>
      </c>
      <c r="J180" s="334">
        <v>4.74857142857143</v>
      </c>
      <c r="K180" s="334">
        <v>2.6317</v>
      </c>
      <c r="L180" s="334">
        <v>11.3796</v>
      </c>
      <c r="M180" s="334">
        <v>5.2</v>
      </c>
      <c r="N180" s="334">
        <v>0.072</v>
      </c>
      <c r="O180" s="334">
        <v>15.1152</v>
      </c>
      <c r="P180" s="334">
        <v>0</v>
      </c>
      <c r="Q180" s="334"/>
      <c r="R180" s="334"/>
      <c r="S180" s="334">
        <v>0</v>
      </c>
      <c r="T180" s="334">
        <v>0</v>
      </c>
      <c r="U180" s="356"/>
      <c r="V180" s="355">
        <v>8</v>
      </c>
      <c r="W180" s="355">
        <v>0</v>
      </c>
      <c r="X180" s="334">
        <v>0</v>
      </c>
      <c r="Y180" s="334"/>
      <c r="Z180" s="334"/>
    </row>
    <row r="181" spans="1:26">
      <c r="A181" s="335">
        <v>207</v>
      </c>
      <c r="B181" s="336" t="s">
        <v>913</v>
      </c>
      <c r="C181" s="333">
        <v>176</v>
      </c>
      <c r="D181" s="333">
        <v>152</v>
      </c>
      <c r="E181" s="333">
        <v>52</v>
      </c>
      <c r="F181" s="333">
        <v>138</v>
      </c>
      <c r="G181" s="334">
        <v>1645.36650857143</v>
      </c>
      <c r="H181" s="334">
        <v>680.1816</v>
      </c>
      <c r="I181" s="334">
        <v>34.00908</v>
      </c>
      <c r="J181" s="334">
        <v>367.971428571429</v>
      </c>
      <c r="K181" s="334">
        <v>8.1044</v>
      </c>
      <c r="L181" s="334">
        <v>225.306</v>
      </c>
      <c r="M181" s="334">
        <v>114.4</v>
      </c>
      <c r="N181" s="334">
        <v>1.656</v>
      </c>
      <c r="O181" s="334">
        <v>59.574</v>
      </c>
      <c r="P181" s="334">
        <v>0.1344</v>
      </c>
      <c r="Q181" s="334">
        <v>0</v>
      </c>
      <c r="R181" s="334">
        <v>0</v>
      </c>
      <c r="S181" s="334">
        <v>0.684</v>
      </c>
      <c r="T181" s="334">
        <v>0</v>
      </c>
      <c r="U181" s="334">
        <v>0</v>
      </c>
      <c r="V181" s="355">
        <v>138</v>
      </c>
      <c r="W181" s="355">
        <v>22</v>
      </c>
      <c r="X181" s="334">
        <v>15.3456</v>
      </c>
      <c r="Y181" s="334">
        <v>1832.5326</v>
      </c>
      <c r="Z181" s="362">
        <v>-187.166091428571</v>
      </c>
    </row>
    <row r="182" ht="14.25" spans="1:26">
      <c r="A182" s="335">
        <v>20701</v>
      </c>
      <c r="B182" s="337" t="s">
        <v>914</v>
      </c>
      <c r="C182" s="333">
        <v>90</v>
      </c>
      <c r="D182" s="333">
        <v>69</v>
      </c>
      <c r="E182" s="333">
        <v>32</v>
      </c>
      <c r="F182" s="333">
        <v>31</v>
      </c>
      <c r="G182" s="334">
        <v>796.742385714286</v>
      </c>
      <c r="H182" s="334">
        <v>339.702</v>
      </c>
      <c r="I182" s="334">
        <v>16.9851</v>
      </c>
      <c r="J182" s="334">
        <v>168.094285714286</v>
      </c>
      <c r="K182" s="334">
        <v>6.709</v>
      </c>
      <c r="L182" s="334">
        <v>117.9624</v>
      </c>
      <c r="M182" s="334">
        <v>58.5</v>
      </c>
      <c r="N182" s="334">
        <v>0.936</v>
      </c>
      <c r="O182" s="334">
        <v>52.5576</v>
      </c>
      <c r="P182" s="334">
        <v>0.1344</v>
      </c>
      <c r="Q182" s="334">
        <v>0</v>
      </c>
      <c r="R182" s="334">
        <v>0</v>
      </c>
      <c r="S182" s="334">
        <v>0.684</v>
      </c>
      <c r="T182" s="334">
        <v>0</v>
      </c>
      <c r="U182" s="334">
        <v>0</v>
      </c>
      <c r="V182" s="355">
        <v>31</v>
      </c>
      <c r="W182" s="355">
        <v>6</v>
      </c>
      <c r="X182" s="334">
        <v>3.4776</v>
      </c>
      <c r="Y182" s="334"/>
      <c r="Z182" s="334"/>
    </row>
    <row r="183" ht="14.25" spans="1:26">
      <c r="A183" s="335">
        <v>2070101</v>
      </c>
      <c r="B183" s="341" t="s">
        <v>915</v>
      </c>
      <c r="C183" s="333">
        <v>68</v>
      </c>
      <c r="D183" s="333">
        <v>53</v>
      </c>
      <c r="E183" s="333">
        <v>26</v>
      </c>
      <c r="F183" s="333">
        <v>24</v>
      </c>
      <c r="G183" s="334">
        <v>596.346688571429</v>
      </c>
      <c r="H183" s="334">
        <v>250.4052</v>
      </c>
      <c r="I183" s="334">
        <v>12.52026</v>
      </c>
      <c r="J183" s="334">
        <v>127.611428571429</v>
      </c>
      <c r="K183" s="334">
        <v>4.7494</v>
      </c>
      <c r="L183" s="334">
        <v>89.5188</v>
      </c>
      <c r="M183" s="334">
        <v>44.2</v>
      </c>
      <c r="N183" s="334">
        <v>0.756</v>
      </c>
      <c r="O183" s="334">
        <v>38.3256</v>
      </c>
      <c r="P183" s="334">
        <v>0.0984</v>
      </c>
      <c r="Q183" s="334"/>
      <c r="R183" s="334"/>
      <c r="S183" s="334">
        <v>0.684</v>
      </c>
      <c r="T183" s="334">
        <v>0</v>
      </c>
      <c r="U183" s="356"/>
      <c r="V183" s="355">
        <v>24</v>
      </c>
      <c r="W183" s="355">
        <v>6</v>
      </c>
      <c r="X183" s="334">
        <v>3.4776</v>
      </c>
      <c r="Y183" s="334"/>
      <c r="Z183" s="334"/>
    </row>
    <row r="184" ht="14.25" spans="1:26">
      <c r="A184" s="335">
        <v>2070101</v>
      </c>
      <c r="B184" s="341" t="s">
        <v>916</v>
      </c>
      <c r="C184" s="333">
        <v>8</v>
      </c>
      <c r="D184" s="333">
        <v>2</v>
      </c>
      <c r="E184" s="333">
        <v>2</v>
      </c>
      <c r="F184" s="333">
        <v>7</v>
      </c>
      <c r="G184" s="334">
        <v>74.8670685714286</v>
      </c>
      <c r="H184" s="334">
        <v>30.4248</v>
      </c>
      <c r="I184" s="334">
        <v>1.52124</v>
      </c>
      <c r="J184" s="334">
        <v>4.61142857142857</v>
      </c>
      <c r="K184" s="334">
        <v>1.9596</v>
      </c>
      <c r="L184" s="334">
        <v>9.846</v>
      </c>
      <c r="M184" s="334">
        <v>5.2</v>
      </c>
      <c r="N184" s="334">
        <v>0.036</v>
      </c>
      <c r="O184" s="334">
        <v>14.232</v>
      </c>
      <c r="P184" s="334">
        <v>0.036</v>
      </c>
      <c r="Q184" s="334"/>
      <c r="R184" s="334"/>
      <c r="S184" s="334">
        <v>0</v>
      </c>
      <c r="T184" s="334">
        <v>0</v>
      </c>
      <c r="U184" s="356"/>
      <c r="V184" s="355">
        <v>7</v>
      </c>
      <c r="W184" s="355">
        <v>0</v>
      </c>
      <c r="X184" s="334">
        <v>0</v>
      </c>
      <c r="Y184" s="334"/>
      <c r="Z184" s="334"/>
    </row>
    <row r="185" ht="14.25" spans="1:26">
      <c r="A185" s="335">
        <v>2070111</v>
      </c>
      <c r="B185" s="341" t="s">
        <v>917</v>
      </c>
      <c r="C185" s="333">
        <v>6</v>
      </c>
      <c r="D185" s="333">
        <v>6</v>
      </c>
      <c r="E185" s="333">
        <v>1</v>
      </c>
      <c r="F185" s="333">
        <v>0</v>
      </c>
      <c r="G185" s="334">
        <v>58.8000942857143</v>
      </c>
      <c r="H185" s="334">
        <v>29.1036</v>
      </c>
      <c r="I185" s="334">
        <v>1.45518</v>
      </c>
      <c r="J185" s="334">
        <v>15.9857142857143</v>
      </c>
      <c r="K185" s="334">
        <v>0</v>
      </c>
      <c r="L185" s="334">
        <v>8.3196</v>
      </c>
      <c r="M185" s="334">
        <v>3.9</v>
      </c>
      <c r="N185" s="334">
        <v>0.036</v>
      </c>
      <c r="O185" s="334">
        <v>0</v>
      </c>
      <c r="P185" s="334">
        <v>0</v>
      </c>
      <c r="Q185" s="334"/>
      <c r="R185" s="334"/>
      <c r="S185" s="334">
        <v>0</v>
      </c>
      <c r="T185" s="334">
        <v>0</v>
      </c>
      <c r="U185" s="356"/>
      <c r="V185" s="355">
        <v>0</v>
      </c>
      <c r="W185" s="355">
        <v>0</v>
      </c>
      <c r="X185" s="334">
        <v>0</v>
      </c>
      <c r="Y185" s="334"/>
      <c r="Z185" s="334"/>
    </row>
    <row r="186" ht="14.25" spans="1:26">
      <c r="A186" s="335">
        <v>2070114</v>
      </c>
      <c r="B186" s="341" t="s">
        <v>918</v>
      </c>
      <c r="C186" s="333">
        <v>8</v>
      </c>
      <c r="D186" s="333">
        <v>8</v>
      </c>
      <c r="E186" s="333">
        <v>3</v>
      </c>
      <c r="F186" s="333">
        <v>0</v>
      </c>
      <c r="G186" s="334">
        <v>66.7285342857143</v>
      </c>
      <c r="H186" s="334">
        <v>29.7684</v>
      </c>
      <c r="I186" s="334">
        <v>1.48842</v>
      </c>
      <c r="J186" s="334">
        <v>19.8857142857143</v>
      </c>
      <c r="K186" s="334">
        <v>0</v>
      </c>
      <c r="L186" s="334">
        <v>10.278</v>
      </c>
      <c r="M186" s="334">
        <v>5.2</v>
      </c>
      <c r="N186" s="334">
        <v>0.108</v>
      </c>
      <c r="O186" s="334">
        <v>0</v>
      </c>
      <c r="P186" s="334">
        <v>0</v>
      </c>
      <c r="Q186" s="334"/>
      <c r="R186" s="334"/>
      <c r="S186" s="334">
        <v>0</v>
      </c>
      <c r="T186" s="334">
        <v>0</v>
      </c>
      <c r="U186" s="356"/>
      <c r="V186" s="355">
        <v>0</v>
      </c>
      <c r="W186" s="355">
        <v>0</v>
      </c>
      <c r="X186" s="334">
        <v>0</v>
      </c>
      <c r="Y186" s="334"/>
      <c r="Z186" s="334"/>
    </row>
    <row r="187" ht="14.25" spans="1:26">
      <c r="A187" s="335">
        <v>20703</v>
      </c>
      <c r="B187" s="337" t="s">
        <v>919</v>
      </c>
      <c r="C187" s="333">
        <v>5</v>
      </c>
      <c r="D187" s="333">
        <v>5</v>
      </c>
      <c r="E187" s="333">
        <v>2</v>
      </c>
      <c r="F187" s="333">
        <v>7</v>
      </c>
      <c r="G187" s="334">
        <v>47.6530571428571</v>
      </c>
      <c r="H187" s="334">
        <v>17.988</v>
      </c>
      <c r="I187" s="334">
        <v>0.8994</v>
      </c>
      <c r="J187" s="334">
        <v>12.1028571428571</v>
      </c>
      <c r="K187" s="334">
        <v>0</v>
      </c>
      <c r="L187" s="334">
        <v>6.3408</v>
      </c>
      <c r="M187" s="334">
        <v>3.25</v>
      </c>
      <c r="N187" s="334">
        <v>0.072</v>
      </c>
      <c r="O187" s="334">
        <v>0</v>
      </c>
      <c r="P187" s="334">
        <v>0</v>
      </c>
      <c r="Q187" s="334">
        <v>0</v>
      </c>
      <c r="R187" s="334">
        <v>0</v>
      </c>
      <c r="S187" s="334">
        <v>0</v>
      </c>
      <c r="T187" s="334">
        <v>0</v>
      </c>
      <c r="U187" s="334">
        <v>0</v>
      </c>
      <c r="V187" s="355">
        <v>7</v>
      </c>
      <c r="W187" s="355">
        <v>1</v>
      </c>
      <c r="X187" s="334">
        <v>0</v>
      </c>
      <c r="Y187" s="334"/>
      <c r="Z187" s="334"/>
    </row>
    <row r="188" ht="14.25" spans="1:26">
      <c r="A188" s="335">
        <v>2070308</v>
      </c>
      <c r="B188" s="341" t="s">
        <v>920</v>
      </c>
      <c r="C188" s="333">
        <v>5</v>
      </c>
      <c r="D188" s="333">
        <v>5</v>
      </c>
      <c r="E188" s="333">
        <v>2</v>
      </c>
      <c r="F188" s="333">
        <v>7</v>
      </c>
      <c r="G188" s="334">
        <v>47.6530571428571</v>
      </c>
      <c r="H188" s="334">
        <v>17.988</v>
      </c>
      <c r="I188" s="334">
        <v>0.8994</v>
      </c>
      <c r="J188" s="334">
        <v>12.1028571428571</v>
      </c>
      <c r="K188" s="334">
        <v>0</v>
      </c>
      <c r="L188" s="334">
        <v>6.3408</v>
      </c>
      <c r="M188" s="334">
        <v>3.25</v>
      </c>
      <c r="N188" s="334">
        <v>0.072</v>
      </c>
      <c r="O188" s="334">
        <v>0</v>
      </c>
      <c r="P188" s="334">
        <v>0</v>
      </c>
      <c r="Q188" s="334"/>
      <c r="R188" s="334"/>
      <c r="S188" s="334">
        <v>0</v>
      </c>
      <c r="T188" s="334">
        <v>0</v>
      </c>
      <c r="U188" s="356"/>
      <c r="V188" s="355">
        <v>7</v>
      </c>
      <c r="W188" s="355">
        <v>1</v>
      </c>
      <c r="X188" s="334">
        <v>0</v>
      </c>
      <c r="Y188" s="334"/>
      <c r="Z188" s="334"/>
    </row>
    <row r="189" ht="14.25" spans="1:26">
      <c r="A189" s="335">
        <v>20706</v>
      </c>
      <c r="B189" s="337" t="s">
        <v>921</v>
      </c>
      <c r="C189" s="333">
        <v>14</v>
      </c>
      <c r="D189" s="333">
        <v>14</v>
      </c>
      <c r="E189" s="333">
        <v>1</v>
      </c>
      <c r="F189" s="333">
        <v>47</v>
      </c>
      <c r="G189" s="334">
        <v>173.392182857143</v>
      </c>
      <c r="H189" s="334">
        <v>55.5168</v>
      </c>
      <c r="I189" s="334">
        <v>2.77584</v>
      </c>
      <c r="J189" s="334">
        <v>34.2171428571428</v>
      </c>
      <c r="K189" s="334">
        <v>0</v>
      </c>
      <c r="L189" s="334">
        <v>18.1224</v>
      </c>
      <c r="M189" s="334">
        <v>9.1</v>
      </c>
      <c r="N189" s="334">
        <v>0.036</v>
      </c>
      <c r="O189" s="334">
        <v>0</v>
      </c>
      <c r="P189" s="334">
        <v>0</v>
      </c>
      <c r="Q189" s="334">
        <v>0</v>
      </c>
      <c r="R189" s="334">
        <v>0</v>
      </c>
      <c r="S189" s="334">
        <v>0</v>
      </c>
      <c r="T189" s="334">
        <v>0</v>
      </c>
      <c r="U189" s="334">
        <v>0</v>
      </c>
      <c r="V189" s="355">
        <v>47</v>
      </c>
      <c r="W189" s="355">
        <v>8</v>
      </c>
      <c r="X189" s="334">
        <v>6.624</v>
      </c>
      <c r="Y189" s="334"/>
      <c r="Z189" s="334"/>
    </row>
    <row r="190" ht="14.25" spans="1:26">
      <c r="A190" s="335">
        <v>2070607</v>
      </c>
      <c r="B190" s="341" t="s">
        <v>922</v>
      </c>
      <c r="C190" s="333">
        <v>14</v>
      </c>
      <c r="D190" s="333">
        <v>14</v>
      </c>
      <c r="E190" s="333">
        <v>1</v>
      </c>
      <c r="F190" s="333">
        <v>47</v>
      </c>
      <c r="G190" s="334">
        <v>173.392182857143</v>
      </c>
      <c r="H190" s="334">
        <v>55.5168</v>
      </c>
      <c r="I190" s="334">
        <v>2.77584</v>
      </c>
      <c r="J190" s="334">
        <v>34.2171428571428</v>
      </c>
      <c r="K190" s="334">
        <v>0</v>
      </c>
      <c r="L190" s="334">
        <v>18.1224</v>
      </c>
      <c r="M190" s="334">
        <v>9.1</v>
      </c>
      <c r="N190" s="334">
        <v>0.036</v>
      </c>
      <c r="O190" s="334">
        <v>0</v>
      </c>
      <c r="P190" s="334">
        <v>0</v>
      </c>
      <c r="Q190" s="334"/>
      <c r="R190" s="334"/>
      <c r="S190" s="334">
        <v>0</v>
      </c>
      <c r="T190" s="334">
        <v>0</v>
      </c>
      <c r="U190" s="356"/>
      <c r="V190" s="355">
        <v>47</v>
      </c>
      <c r="W190" s="355">
        <v>8</v>
      </c>
      <c r="X190" s="334">
        <v>6.624</v>
      </c>
      <c r="Y190" s="334"/>
      <c r="Z190" s="334"/>
    </row>
    <row r="191" ht="14.25" spans="1:26">
      <c r="A191" s="335">
        <v>20708</v>
      </c>
      <c r="B191" s="337" t="s">
        <v>923</v>
      </c>
      <c r="C191" s="333">
        <v>67</v>
      </c>
      <c r="D191" s="333">
        <v>64</v>
      </c>
      <c r="E191" s="333">
        <v>17</v>
      </c>
      <c r="F191" s="333">
        <v>53</v>
      </c>
      <c r="G191" s="334">
        <v>627.578882857143</v>
      </c>
      <c r="H191" s="334">
        <v>266.9748</v>
      </c>
      <c r="I191" s="334">
        <v>13.34874</v>
      </c>
      <c r="J191" s="334">
        <v>153.557142857143</v>
      </c>
      <c r="K191" s="334">
        <v>1.3954</v>
      </c>
      <c r="L191" s="334">
        <v>82.8804</v>
      </c>
      <c r="M191" s="334">
        <v>43.55</v>
      </c>
      <c r="N191" s="334">
        <v>0.612</v>
      </c>
      <c r="O191" s="334">
        <v>7.0164</v>
      </c>
      <c r="P191" s="334">
        <v>0</v>
      </c>
      <c r="Q191" s="334">
        <v>0</v>
      </c>
      <c r="R191" s="334">
        <v>0</v>
      </c>
      <c r="S191" s="334">
        <v>0</v>
      </c>
      <c r="T191" s="334">
        <v>0</v>
      </c>
      <c r="U191" s="334">
        <v>0</v>
      </c>
      <c r="V191" s="355">
        <v>53</v>
      </c>
      <c r="W191" s="355">
        <v>7</v>
      </c>
      <c r="X191" s="334">
        <v>5.244</v>
      </c>
      <c r="Y191" s="334"/>
      <c r="Z191" s="334"/>
    </row>
    <row r="192" ht="14.25" spans="1:26">
      <c r="A192" s="335">
        <v>2070808</v>
      </c>
      <c r="B192" s="341" t="s">
        <v>924</v>
      </c>
      <c r="C192" s="333">
        <v>67</v>
      </c>
      <c r="D192" s="333">
        <v>64</v>
      </c>
      <c r="E192" s="333">
        <v>17</v>
      </c>
      <c r="F192" s="333">
        <v>53</v>
      </c>
      <c r="G192" s="334">
        <v>627.578882857143</v>
      </c>
      <c r="H192" s="334">
        <v>266.9748</v>
      </c>
      <c r="I192" s="334">
        <v>13.34874</v>
      </c>
      <c r="J192" s="334">
        <v>153.557142857143</v>
      </c>
      <c r="K192" s="334">
        <v>1.3954</v>
      </c>
      <c r="L192" s="334">
        <v>82.8804</v>
      </c>
      <c r="M192" s="334">
        <v>43.55</v>
      </c>
      <c r="N192" s="334">
        <v>0.612</v>
      </c>
      <c r="O192" s="334">
        <v>7.0164</v>
      </c>
      <c r="P192" s="334">
        <v>0</v>
      </c>
      <c r="Q192" s="334"/>
      <c r="R192" s="334"/>
      <c r="S192" s="334">
        <v>0</v>
      </c>
      <c r="T192" s="334">
        <v>0</v>
      </c>
      <c r="U192" s="356"/>
      <c r="V192" s="355">
        <v>53</v>
      </c>
      <c r="W192" s="355">
        <v>7</v>
      </c>
      <c r="X192" s="334">
        <v>5.244</v>
      </c>
      <c r="Y192" s="334"/>
      <c r="Z192" s="334"/>
    </row>
    <row r="193" spans="1:26">
      <c r="A193" s="335">
        <v>208</v>
      </c>
      <c r="B193" s="336" t="s">
        <v>925</v>
      </c>
      <c r="C193" s="333">
        <v>186</v>
      </c>
      <c r="D193" s="333">
        <v>112</v>
      </c>
      <c r="E193" s="333">
        <v>46</v>
      </c>
      <c r="F193" s="333">
        <v>116</v>
      </c>
      <c r="G193" s="334">
        <v>20157.0012915829</v>
      </c>
      <c r="H193" s="334">
        <v>748.4856</v>
      </c>
      <c r="I193" s="334">
        <v>37.42428</v>
      </c>
      <c r="J193" s="334">
        <v>290.840571428571</v>
      </c>
      <c r="K193" s="334">
        <v>27.4689</v>
      </c>
      <c r="L193" s="334">
        <v>238.3416</v>
      </c>
      <c r="M193" s="334">
        <v>120.9</v>
      </c>
      <c r="N193" s="334">
        <v>1.656</v>
      </c>
      <c r="O193" s="334">
        <v>165.8472</v>
      </c>
      <c r="P193" s="334">
        <v>0</v>
      </c>
      <c r="Q193" s="334">
        <v>0</v>
      </c>
      <c r="R193" s="334">
        <v>0</v>
      </c>
      <c r="S193" s="334">
        <v>0</v>
      </c>
      <c r="T193" s="334">
        <v>3.6</v>
      </c>
      <c r="U193" s="334">
        <v>18401.7211401543</v>
      </c>
      <c r="V193" s="355">
        <v>116</v>
      </c>
      <c r="W193" s="355">
        <v>7</v>
      </c>
      <c r="X193" s="334">
        <v>4.716</v>
      </c>
      <c r="Y193" s="334">
        <v>19130.2498</v>
      </c>
      <c r="Z193" s="362">
        <v>1026.7514915829</v>
      </c>
    </row>
    <row r="194" ht="14.25" spans="1:26">
      <c r="A194" s="335">
        <v>20801</v>
      </c>
      <c r="B194" s="337" t="s">
        <v>926</v>
      </c>
      <c r="C194" s="333">
        <v>101</v>
      </c>
      <c r="D194" s="333">
        <v>50</v>
      </c>
      <c r="E194" s="333">
        <v>31</v>
      </c>
      <c r="F194" s="333">
        <v>57</v>
      </c>
      <c r="G194" s="334">
        <v>952.841174285714</v>
      </c>
      <c r="H194" s="334">
        <v>416.9832</v>
      </c>
      <c r="I194" s="334">
        <v>20.84916</v>
      </c>
      <c r="J194" s="334">
        <v>122.425714285714</v>
      </c>
      <c r="K194" s="334">
        <v>18.6987</v>
      </c>
      <c r="L194" s="334">
        <v>131.004</v>
      </c>
      <c r="M194" s="334">
        <v>65.65</v>
      </c>
      <c r="N194" s="334">
        <v>1.116</v>
      </c>
      <c r="O194" s="334">
        <v>112.4544</v>
      </c>
      <c r="P194" s="334">
        <v>0</v>
      </c>
      <c r="Q194" s="334">
        <v>0</v>
      </c>
      <c r="R194" s="334">
        <v>0</v>
      </c>
      <c r="S194" s="334">
        <v>0</v>
      </c>
      <c r="T194" s="334">
        <v>3.6</v>
      </c>
      <c r="U194" s="334">
        <v>0</v>
      </c>
      <c r="V194" s="355">
        <v>57</v>
      </c>
      <c r="W194" s="355">
        <v>5</v>
      </c>
      <c r="X194" s="334">
        <v>3.06</v>
      </c>
      <c r="Y194" s="334"/>
      <c r="Z194" s="334"/>
    </row>
    <row r="195" ht="14.25" spans="1:26">
      <c r="A195" s="335">
        <v>2080101</v>
      </c>
      <c r="B195" s="341" t="s">
        <v>927</v>
      </c>
      <c r="C195" s="333">
        <v>29</v>
      </c>
      <c r="D195" s="333">
        <v>15</v>
      </c>
      <c r="E195" s="333">
        <v>9</v>
      </c>
      <c r="F195" s="333">
        <v>28</v>
      </c>
      <c r="G195" s="334">
        <v>291.100405714286</v>
      </c>
      <c r="H195" s="334">
        <v>121.4484</v>
      </c>
      <c r="I195" s="334">
        <v>6.07242</v>
      </c>
      <c r="J195" s="334">
        <v>36.5142857142857</v>
      </c>
      <c r="K195" s="334">
        <v>5.4841</v>
      </c>
      <c r="L195" s="334">
        <v>38.154</v>
      </c>
      <c r="M195" s="334">
        <v>18.85</v>
      </c>
      <c r="N195" s="334">
        <v>0.324</v>
      </c>
      <c r="O195" s="334">
        <v>32.3112</v>
      </c>
      <c r="P195" s="334">
        <v>0</v>
      </c>
      <c r="Q195" s="334"/>
      <c r="R195" s="334"/>
      <c r="S195" s="334">
        <v>0</v>
      </c>
      <c r="T195" s="334">
        <v>3.6</v>
      </c>
      <c r="U195" s="356"/>
      <c r="V195" s="355">
        <v>28</v>
      </c>
      <c r="W195" s="355">
        <v>1</v>
      </c>
      <c r="X195" s="334">
        <v>0.342</v>
      </c>
      <c r="Y195" s="334"/>
      <c r="Z195" s="334"/>
    </row>
    <row r="196" ht="14.25" spans="1:26">
      <c r="A196" s="335">
        <v>2080106</v>
      </c>
      <c r="B196" s="341" t="s">
        <v>928</v>
      </c>
      <c r="C196" s="333">
        <v>20</v>
      </c>
      <c r="D196" s="333">
        <v>6</v>
      </c>
      <c r="E196" s="333">
        <v>3</v>
      </c>
      <c r="F196" s="333">
        <v>12</v>
      </c>
      <c r="G196" s="334">
        <v>192.901542857143</v>
      </c>
      <c r="H196" s="334">
        <v>85.248</v>
      </c>
      <c r="I196" s="334">
        <v>4.2624</v>
      </c>
      <c r="J196" s="334">
        <v>14.2371428571429</v>
      </c>
      <c r="K196" s="334">
        <v>5.138</v>
      </c>
      <c r="L196" s="334">
        <v>25.6884</v>
      </c>
      <c r="M196" s="334">
        <v>13</v>
      </c>
      <c r="N196" s="334">
        <v>0.108</v>
      </c>
      <c r="O196" s="334">
        <v>30.5016</v>
      </c>
      <c r="P196" s="334">
        <v>0</v>
      </c>
      <c r="Q196" s="334"/>
      <c r="R196" s="334"/>
      <c r="S196" s="334">
        <v>0</v>
      </c>
      <c r="T196" s="334">
        <v>0</v>
      </c>
      <c r="U196" s="356"/>
      <c r="V196" s="355">
        <v>12</v>
      </c>
      <c r="W196" s="355">
        <v>4</v>
      </c>
      <c r="X196" s="334">
        <v>2.718</v>
      </c>
      <c r="Y196" s="334"/>
      <c r="Z196" s="334"/>
    </row>
    <row r="197" ht="14.25" spans="1:26">
      <c r="A197" s="335">
        <v>2080107</v>
      </c>
      <c r="B197" s="341" t="s">
        <v>929</v>
      </c>
      <c r="C197" s="333">
        <v>9</v>
      </c>
      <c r="D197" s="333">
        <v>9</v>
      </c>
      <c r="E197" s="333">
        <v>4</v>
      </c>
      <c r="F197" s="333">
        <v>2</v>
      </c>
      <c r="G197" s="334">
        <v>77.94488</v>
      </c>
      <c r="H197" s="334">
        <v>34.8816</v>
      </c>
      <c r="I197" s="334">
        <v>1.74408</v>
      </c>
      <c r="J197" s="334">
        <v>21.9</v>
      </c>
      <c r="K197" s="334">
        <v>0</v>
      </c>
      <c r="L197" s="334">
        <v>11.4252</v>
      </c>
      <c r="M197" s="334">
        <v>5.85</v>
      </c>
      <c r="N197" s="334">
        <v>0.144</v>
      </c>
      <c r="O197" s="334">
        <v>0</v>
      </c>
      <c r="P197" s="334">
        <v>0</v>
      </c>
      <c r="Q197" s="334"/>
      <c r="R197" s="334"/>
      <c r="S197" s="334">
        <v>0</v>
      </c>
      <c r="T197" s="334">
        <v>0</v>
      </c>
      <c r="U197" s="356"/>
      <c r="V197" s="355">
        <v>2</v>
      </c>
      <c r="W197" s="355">
        <v>0</v>
      </c>
      <c r="X197" s="334">
        <v>0</v>
      </c>
      <c r="Y197" s="334"/>
      <c r="Z197" s="334"/>
    </row>
    <row r="198" ht="14.25" spans="1:26">
      <c r="A198" s="335">
        <v>2080107</v>
      </c>
      <c r="B198" s="341" t="s">
        <v>930</v>
      </c>
      <c r="C198" s="333">
        <v>43</v>
      </c>
      <c r="D198" s="333">
        <v>20</v>
      </c>
      <c r="E198" s="333">
        <v>15</v>
      </c>
      <c r="F198" s="333">
        <v>15</v>
      </c>
      <c r="G198" s="334">
        <v>390.894345714286</v>
      </c>
      <c r="H198" s="334">
        <v>175.4052</v>
      </c>
      <c r="I198" s="334">
        <v>8.77026</v>
      </c>
      <c r="J198" s="334">
        <v>49.7742857142857</v>
      </c>
      <c r="K198" s="334">
        <v>8.0766</v>
      </c>
      <c r="L198" s="334">
        <v>55.7364</v>
      </c>
      <c r="M198" s="334">
        <v>27.95</v>
      </c>
      <c r="N198" s="334">
        <v>0.54</v>
      </c>
      <c r="O198" s="334">
        <v>49.6416</v>
      </c>
      <c r="P198" s="334">
        <v>0</v>
      </c>
      <c r="Q198" s="334"/>
      <c r="R198" s="334"/>
      <c r="S198" s="334">
        <v>0</v>
      </c>
      <c r="T198" s="334">
        <v>0</v>
      </c>
      <c r="U198" s="356"/>
      <c r="V198" s="355">
        <v>15</v>
      </c>
      <c r="W198" s="355">
        <v>0</v>
      </c>
      <c r="X198" s="334">
        <v>0</v>
      </c>
      <c r="Y198" s="334"/>
      <c r="Z198" s="334"/>
    </row>
    <row r="199" ht="14.25" spans="1:26">
      <c r="A199" s="335">
        <v>20802</v>
      </c>
      <c r="B199" s="337" t="s">
        <v>931</v>
      </c>
      <c r="C199" s="333">
        <v>40</v>
      </c>
      <c r="D199" s="333">
        <v>28</v>
      </c>
      <c r="E199" s="333">
        <v>9</v>
      </c>
      <c r="F199" s="333">
        <v>44</v>
      </c>
      <c r="G199" s="334">
        <v>402.413711428571</v>
      </c>
      <c r="H199" s="334">
        <v>171.2388</v>
      </c>
      <c r="I199" s="334">
        <v>8.56194</v>
      </c>
      <c r="J199" s="334">
        <v>67.2685714285714</v>
      </c>
      <c r="K199" s="334">
        <v>4.5376</v>
      </c>
      <c r="L199" s="334">
        <v>51.2964</v>
      </c>
      <c r="M199" s="334">
        <v>26</v>
      </c>
      <c r="N199" s="334">
        <v>0.324</v>
      </c>
      <c r="O199" s="334">
        <v>27.5304</v>
      </c>
      <c r="P199" s="334">
        <v>0</v>
      </c>
      <c r="Q199" s="334">
        <v>0</v>
      </c>
      <c r="R199" s="334">
        <v>0</v>
      </c>
      <c r="S199" s="334">
        <v>0</v>
      </c>
      <c r="T199" s="334">
        <v>0</v>
      </c>
      <c r="U199" s="334">
        <v>0</v>
      </c>
      <c r="V199" s="355">
        <v>44</v>
      </c>
      <c r="W199" s="355">
        <v>2</v>
      </c>
      <c r="X199" s="334">
        <v>1.656</v>
      </c>
      <c r="Y199" s="334"/>
      <c r="Z199" s="334"/>
    </row>
    <row r="200" ht="14.25" spans="1:26">
      <c r="A200" s="335">
        <v>2080201</v>
      </c>
      <c r="B200" s="341" t="s">
        <v>932</v>
      </c>
      <c r="C200" s="333">
        <v>40</v>
      </c>
      <c r="D200" s="333">
        <v>28</v>
      </c>
      <c r="E200" s="333">
        <v>9</v>
      </c>
      <c r="F200" s="333">
        <v>44</v>
      </c>
      <c r="G200" s="334">
        <v>402.413711428571</v>
      </c>
      <c r="H200" s="334">
        <v>171.2388</v>
      </c>
      <c r="I200" s="334">
        <v>8.56194</v>
      </c>
      <c r="J200" s="334">
        <v>67.2685714285714</v>
      </c>
      <c r="K200" s="334">
        <v>4.5376</v>
      </c>
      <c r="L200" s="334">
        <v>51.2964</v>
      </c>
      <c r="M200" s="334">
        <v>26</v>
      </c>
      <c r="N200" s="334">
        <v>0.324</v>
      </c>
      <c r="O200" s="334">
        <v>27.5304</v>
      </c>
      <c r="P200" s="334">
        <v>0</v>
      </c>
      <c r="Q200" s="334"/>
      <c r="R200" s="334"/>
      <c r="S200" s="334">
        <v>0</v>
      </c>
      <c r="T200" s="334">
        <v>0</v>
      </c>
      <c r="U200" s="356"/>
      <c r="V200" s="355">
        <v>44</v>
      </c>
      <c r="W200" s="355">
        <v>2</v>
      </c>
      <c r="X200" s="334">
        <v>1.656</v>
      </c>
      <c r="Y200" s="334"/>
      <c r="Z200" s="334"/>
    </row>
    <row r="201" ht="14.25" spans="1:26">
      <c r="A201" s="335">
        <v>20805</v>
      </c>
      <c r="B201" s="337" t="s">
        <v>933</v>
      </c>
      <c r="C201" s="364"/>
      <c r="D201" s="364"/>
      <c r="E201" s="364"/>
      <c r="F201" s="364"/>
      <c r="G201" s="334">
        <v>18129.1333451429</v>
      </c>
      <c r="H201" s="334">
        <v>0</v>
      </c>
      <c r="I201" s="334">
        <v>0</v>
      </c>
      <c r="J201" s="334">
        <v>0</v>
      </c>
      <c r="K201" s="334">
        <v>0</v>
      </c>
      <c r="L201" s="334">
        <v>0</v>
      </c>
      <c r="M201" s="334">
        <v>0</v>
      </c>
      <c r="N201" s="334">
        <v>0</v>
      </c>
      <c r="O201" s="334">
        <v>0</v>
      </c>
      <c r="P201" s="334">
        <v>0</v>
      </c>
      <c r="Q201" s="334">
        <v>0</v>
      </c>
      <c r="R201" s="334">
        <v>0</v>
      </c>
      <c r="S201" s="334">
        <v>0</v>
      </c>
      <c r="T201" s="334">
        <v>0</v>
      </c>
      <c r="U201" s="334">
        <v>18129.1333451429</v>
      </c>
      <c r="V201" s="355">
        <v>0</v>
      </c>
      <c r="W201" s="355">
        <v>0</v>
      </c>
      <c r="X201" s="334">
        <v>0</v>
      </c>
      <c r="Y201" s="334"/>
      <c r="Z201" s="334"/>
    </row>
    <row r="202" spans="1:26">
      <c r="A202" s="335">
        <v>2080505</v>
      </c>
      <c r="B202" s="338" t="s">
        <v>934</v>
      </c>
      <c r="C202" s="365"/>
      <c r="D202" s="365"/>
      <c r="E202" s="365"/>
      <c r="F202" s="365"/>
      <c r="G202" s="334">
        <v>13129.1333451429</v>
      </c>
      <c r="H202" s="334"/>
      <c r="I202" s="334"/>
      <c r="J202" s="334"/>
      <c r="K202" s="334"/>
      <c r="L202" s="334"/>
      <c r="M202" s="334"/>
      <c r="N202" s="334"/>
      <c r="O202" s="334"/>
      <c r="P202" s="334"/>
      <c r="Q202" s="334"/>
      <c r="R202" s="334"/>
      <c r="S202" s="334"/>
      <c r="T202" s="334"/>
      <c r="U202" s="356">
        <v>13129.1333451429</v>
      </c>
      <c r="V202" s="355"/>
      <c r="W202" s="355"/>
      <c r="X202" s="334"/>
      <c r="Y202" s="334">
        <v>11404.17</v>
      </c>
      <c r="Z202" s="362">
        <v>1724.9633451429</v>
      </c>
    </row>
    <row r="203" ht="14.25" spans="1:26">
      <c r="A203" s="335">
        <v>2080506</v>
      </c>
      <c r="B203" s="341" t="s">
        <v>935</v>
      </c>
      <c r="C203" s="365"/>
      <c r="D203" s="365"/>
      <c r="E203" s="365"/>
      <c r="F203" s="365"/>
      <c r="G203" s="334">
        <v>5000</v>
      </c>
      <c r="H203" s="334"/>
      <c r="I203" s="334"/>
      <c r="J203" s="334"/>
      <c r="K203" s="334"/>
      <c r="L203" s="334"/>
      <c r="M203" s="334"/>
      <c r="N203" s="334"/>
      <c r="O203" s="334"/>
      <c r="P203" s="334"/>
      <c r="Q203" s="334"/>
      <c r="R203" s="334"/>
      <c r="S203" s="334"/>
      <c r="T203" s="334"/>
      <c r="U203" s="356">
        <v>5000</v>
      </c>
      <c r="V203" s="355"/>
      <c r="W203" s="355"/>
      <c r="X203" s="334"/>
      <c r="Y203" s="334">
        <v>5702.08</v>
      </c>
      <c r="Z203" s="362">
        <v>-702.08</v>
      </c>
    </row>
    <row r="204" ht="14.25" spans="1:26">
      <c r="A204" s="335">
        <v>20811</v>
      </c>
      <c r="B204" s="337" t="s">
        <v>936</v>
      </c>
      <c r="C204" s="333">
        <v>13</v>
      </c>
      <c r="D204" s="333">
        <v>7</v>
      </c>
      <c r="E204" s="333">
        <v>3</v>
      </c>
      <c r="F204" s="333">
        <v>4</v>
      </c>
      <c r="G204" s="334">
        <v>117.433688571429</v>
      </c>
      <c r="H204" s="334">
        <v>53.2452</v>
      </c>
      <c r="I204" s="334">
        <v>2.66226</v>
      </c>
      <c r="J204" s="334">
        <v>16.4314285714286</v>
      </c>
      <c r="K204" s="334">
        <v>2.4</v>
      </c>
      <c r="L204" s="334">
        <v>16.2864</v>
      </c>
      <c r="M204" s="334">
        <v>8.45</v>
      </c>
      <c r="N204" s="334">
        <v>0.108</v>
      </c>
      <c r="O204" s="334">
        <v>13.8504</v>
      </c>
      <c r="P204" s="334">
        <v>0</v>
      </c>
      <c r="Q204" s="334">
        <v>0</v>
      </c>
      <c r="R204" s="334">
        <v>0</v>
      </c>
      <c r="S204" s="334">
        <v>0</v>
      </c>
      <c r="T204" s="334">
        <v>0</v>
      </c>
      <c r="U204" s="334">
        <v>0</v>
      </c>
      <c r="V204" s="355">
        <v>4</v>
      </c>
      <c r="W204" s="355">
        <v>0</v>
      </c>
      <c r="X204" s="334">
        <v>0</v>
      </c>
      <c r="Y204" s="334"/>
      <c r="Z204" s="334"/>
    </row>
    <row r="205" ht="14.25" spans="1:26">
      <c r="A205" s="335">
        <v>2081101</v>
      </c>
      <c r="B205" s="341" t="s">
        <v>937</v>
      </c>
      <c r="C205" s="333">
        <v>13</v>
      </c>
      <c r="D205" s="333">
        <v>7</v>
      </c>
      <c r="E205" s="333">
        <v>3</v>
      </c>
      <c r="F205" s="333">
        <v>4</v>
      </c>
      <c r="G205" s="334">
        <v>117.433688571429</v>
      </c>
      <c r="H205" s="334">
        <v>53.2452</v>
      </c>
      <c r="I205" s="334">
        <v>2.66226</v>
      </c>
      <c r="J205" s="334">
        <v>16.4314285714286</v>
      </c>
      <c r="K205" s="334">
        <v>2.4</v>
      </c>
      <c r="L205" s="334">
        <v>16.2864</v>
      </c>
      <c r="M205" s="334">
        <v>8.45</v>
      </c>
      <c r="N205" s="334">
        <v>0.108</v>
      </c>
      <c r="O205" s="334">
        <v>13.8504</v>
      </c>
      <c r="P205" s="334">
        <v>0</v>
      </c>
      <c r="Q205" s="334"/>
      <c r="R205" s="334"/>
      <c r="S205" s="334">
        <v>0</v>
      </c>
      <c r="T205" s="334">
        <v>0</v>
      </c>
      <c r="U205" s="356"/>
      <c r="V205" s="355">
        <v>4</v>
      </c>
      <c r="W205" s="355">
        <v>0</v>
      </c>
      <c r="X205" s="334">
        <v>0</v>
      </c>
      <c r="Y205" s="334"/>
      <c r="Z205" s="334"/>
    </row>
    <row r="206" ht="14.25" spans="1:26">
      <c r="A206" s="335">
        <v>20828</v>
      </c>
      <c r="B206" s="337" t="s">
        <v>938</v>
      </c>
      <c r="C206" s="333">
        <v>32</v>
      </c>
      <c r="D206" s="333">
        <v>27</v>
      </c>
      <c r="E206" s="333">
        <v>3</v>
      </c>
      <c r="F206" s="333">
        <v>11</v>
      </c>
      <c r="G206" s="334">
        <v>282.591577142857</v>
      </c>
      <c r="H206" s="334">
        <v>107.0184</v>
      </c>
      <c r="I206" s="334">
        <v>5.35092</v>
      </c>
      <c r="J206" s="334">
        <v>84.7148571428571</v>
      </c>
      <c r="K206" s="334">
        <v>1.8326</v>
      </c>
      <c r="L206" s="334">
        <v>39.7548</v>
      </c>
      <c r="M206" s="334">
        <v>20.8</v>
      </c>
      <c r="N206" s="334">
        <v>0.108</v>
      </c>
      <c r="O206" s="334">
        <v>12.012</v>
      </c>
      <c r="P206" s="334">
        <v>0</v>
      </c>
      <c r="Q206" s="334">
        <v>0</v>
      </c>
      <c r="R206" s="334">
        <v>0</v>
      </c>
      <c r="S206" s="334">
        <v>0</v>
      </c>
      <c r="T206" s="334">
        <v>0</v>
      </c>
      <c r="U206" s="334">
        <v>0</v>
      </c>
      <c r="V206" s="355">
        <v>11</v>
      </c>
      <c r="W206" s="355">
        <v>0</v>
      </c>
      <c r="X206" s="334">
        <v>0</v>
      </c>
      <c r="Y206" s="334"/>
      <c r="Z206" s="334"/>
    </row>
    <row r="207" ht="14.25" spans="1:26">
      <c r="A207" s="335">
        <v>2082801</v>
      </c>
      <c r="B207" s="341" t="s">
        <v>939</v>
      </c>
      <c r="C207" s="333">
        <v>32</v>
      </c>
      <c r="D207" s="333">
        <v>27</v>
      </c>
      <c r="E207" s="333">
        <v>3</v>
      </c>
      <c r="F207" s="333">
        <v>11</v>
      </c>
      <c r="G207" s="334">
        <v>282.591577142857</v>
      </c>
      <c r="H207" s="334">
        <v>107.0184</v>
      </c>
      <c r="I207" s="334">
        <v>5.35092</v>
      </c>
      <c r="J207" s="334">
        <v>84.7148571428571</v>
      </c>
      <c r="K207" s="334">
        <v>1.8326</v>
      </c>
      <c r="L207" s="334">
        <v>39.7548</v>
      </c>
      <c r="M207" s="334">
        <v>20.8</v>
      </c>
      <c r="N207" s="334">
        <v>0.108</v>
      </c>
      <c r="O207" s="334">
        <v>12.012</v>
      </c>
      <c r="P207" s="334">
        <v>0</v>
      </c>
      <c r="Q207" s="334"/>
      <c r="R207" s="334"/>
      <c r="S207" s="334">
        <v>0</v>
      </c>
      <c r="T207" s="334">
        <v>0</v>
      </c>
      <c r="U207" s="356"/>
      <c r="V207" s="355">
        <v>11</v>
      </c>
      <c r="W207" s="355">
        <v>0</v>
      </c>
      <c r="X207" s="334">
        <v>0</v>
      </c>
      <c r="Y207" s="334"/>
      <c r="Z207" s="334"/>
    </row>
    <row r="208" ht="14.25" spans="1:26">
      <c r="A208" s="335">
        <v>20828</v>
      </c>
      <c r="B208" s="337" t="s">
        <v>940</v>
      </c>
      <c r="C208" s="364"/>
      <c r="D208" s="364"/>
      <c r="E208" s="364"/>
      <c r="F208" s="364"/>
      <c r="G208" s="334">
        <v>272.587795011429</v>
      </c>
      <c r="H208" s="334">
        <v>0</v>
      </c>
      <c r="I208" s="334">
        <v>0</v>
      </c>
      <c r="J208" s="334">
        <v>0</v>
      </c>
      <c r="K208" s="334">
        <v>0</v>
      </c>
      <c r="L208" s="334">
        <v>0</v>
      </c>
      <c r="M208" s="334">
        <v>0</v>
      </c>
      <c r="N208" s="334">
        <v>0</v>
      </c>
      <c r="O208" s="334">
        <v>0</v>
      </c>
      <c r="P208" s="334">
        <v>0</v>
      </c>
      <c r="Q208" s="334">
        <v>0</v>
      </c>
      <c r="R208" s="334">
        <v>0</v>
      </c>
      <c r="S208" s="334">
        <v>0</v>
      </c>
      <c r="T208" s="334">
        <v>0</v>
      </c>
      <c r="U208" s="334">
        <v>272.587795011429</v>
      </c>
      <c r="V208" s="355">
        <v>0</v>
      </c>
      <c r="W208" s="355">
        <v>0</v>
      </c>
      <c r="X208" s="334">
        <v>0</v>
      </c>
      <c r="Y208" s="334"/>
      <c r="Z208" s="334"/>
    </row>
    <row r="209" ht="14.25" spans="1:26">
      <c r="A209" s="335">
        <v>2089999</v>
      </c>
      <c r="B209" s="341" t="s">
        <v>941</v>
      </c>
      <c r="C209" s="365"/>
      <c r="D209" s="365"/>
      <c r="E209" s="365"/>
      <c r="F209" s="365"/>
      <c r="G209" s="334">
        <v>272.587795011429</v>
      </c>
      <c r="H209" s="334"/>
      <c r="I209" s="334"/>
      <c r="J209" s="334"/>
      <c r="K209" s="334"/>
      <c r="L209" s="334"/>
      <c r="M209" s="334"/>
      <c r="N209" s="334"/>
      <c r="O209" s="334"/>
      <c r="P209" s="334"/>
      <c r="Q209" s="334"/>
      <c r="R209" s="334"/>
      <c r="S209" s="334"/>
      <c r="T209" s="334"/>
      <c r="U209" s="356">
        <v>272.587795011429</v>
      </c>
      <c r="V209" s="355">
        <v>0</v>
      </c>
      <c r="W209" s="355">
        <v>0</v>
      </c>
      <c r="X209" s="334">
        <v>0</v>
      </c>
      <c r="Y209" s="334">
        <v>285</v>
      </c>
      <c r="Z209" s="362">
        <v>-12.412204988571</v>
      </c>
    </row>
    <row r="210" spans="1:26">
      <c r="A210" s="335">
        <v>210</v>
      </c>
      <c r="B210" s="336" t="s">
        <v>942</v>
      </c>
      <c r="C210" s="333">
        <v>895</v>
      </c>
      <c r="D210" s="333">
        <v>813</v>
      </c>
      <c r="E210" s="333">
        <v>547</v>
      </c>
      <c r="F210" s="333">
        <v>599</v>
      </c>
      <c r="G210" s="334">
        <v>14610.6888171429</v>
      </c>
      <c r="H210" s="334">
        <v>3442.1652</v>
      </c>
      <c r="I210" s="334">
        <v>172.10826</v>
      </c>
      <c r="J210" s="334">
        <v>2037.48685714286</v>
      </c>
      <c r="K210" s="334">
        <v>28.9661</v>
      </c>
      <c r="L210" s="334">
        <v>1184.28</v>
      </c>
      <c r="M210" s="334">
        <v>581.75</v>
      </c>
      <c r="N210" s="334">
        <v>19.656</v>
      </c>
      <c r="O210" s="334">
        <v>183.3876</v>
      </c>
      <c r="P210" s="334">
        <v>85.5408</v>
      </c>
      <c r="Q210" s="334">
        <v>0</v>
      </c>
      <c r="R210" s="334">
        <v>0</v>
      </c>
      <c r="S210" s="334">
        <v>236.784</v>
      </c>
      <c r="T210" s="334">
        <v>2.4</v>
      </c>
      <c r="U210" s="334">
        <v>6000.684</v>
      </c>
      <c r="V210" s="355">
        <v>599</v>
      </c>
      <c r="W210" s="355">
        <v>59</v>
      </c>
      <c r="X210" s="334">
        <v>36.48</v>
      </c>
      <c r="Y210" s="334">
        <v>14717.2728</v>
      </c>
      <c r="Z210" s="362">
        <v>-106.583982857144</v>
      </c>
    </row>
    <row r="211" ht="14.25" spans="1:26">
      <c r="A211" s="335">
        <v>21001</v>
      </c>
      <c r="B211" s="337" t="s">
        <v>943</v>
      </c>
      <c r="C211" s="333">
        <v>42</v>
      </c>
      <c r="D211" s="333">
        <v>21</v>
      </c>
      <c r="E211" s="333">
        <v>11</v>
      </c>
      <c r="F211" s="333">
        <v>45</v>
      </c>
      <c r="G211" s="334">
        <v>453.429117142857</v>
      </c>
      <c r="H211" s="334">
        <v>198.4992</v>
      </c>
      <c r="I211" s="334">
        <v>9.92496</v>
      </c>
      <c r="J211" s="334">
        <v>50.6828571428571</v>
      </c>
      <c r="K211" s="334">
        <v>8.9449</v>
      </c>
      <c r="L211" s="334">
        <v>56.0424</v>
      </c>
      <c r="M211" s="334">
        <v>27.3</v>
      </c>
      <c r="N211" s="334">
        <v>0.396</v>
      </c>
      <c r="O211" s="334">
        <v>52.6188</v>
      </c>
      <c r="P211" s="334">
        <v>0</v>
      </c>
      <c r="Q211" s="334">
        <v>0</v>
      </c>
      <c r="R211" s="334">
        <v>0</v>
      </c>
      <c r="S211" s="334">
        <v>0</v>
      </c>
      <c r="T211" s="334">
        <v>0</v>
      </c>
      <c r="U211" s="334">
        <v>0</v>
      </c>
      <c r="V211" s="355">
        <v>45</v>
      </c>
      <c r="W211" s="355">
        <v>5</v>
      </c>
      <c r="X211" s="334">
        <v>4.02</v>
      </c>
      <c r="Y211" s="334"/>
      <c r="Z211" s="334"/>
    </row>
    <row r="212" ht="14.25" spans="1:26">
      <c r="A212" s="335">
        <v>2100101</v>
      </c>
      <c r="B212" s="341" t="s">
        <v>944</v>
      </c>
      <c r="C212" s="333">
        <v>42</v>
      </c>
      <c r="D212" s="333">
        <v>21</v>
      </c>
      <c r="E212" s="333">
        <v>11</v>
      </c>
      <c r="F212" s="333">
        <v>45</v>
      </c>
      <c r="G212" s="334">
        <v>453.429117142857</v>
      </c>
      <c r="H212" s="334">
        <v>198.4992</v>
      </c>
      <c r="I212" s="334">
        <v>9.92496</v>
      </c>
      <c r="J212" s="334">
        <v>50.6828571428571</v>
      </c>
      <c r="K212" s="334">
        <v>8.9449</v>
      </c>
      <c r="L212" s="334">
        <v>56.0424</v>
      </c>
      <c r="M212" s="334">
        <v>27.3</v>
      </c>
      <c r="N212" s="334">
        <v>0.396</v>
      </c>
      <c r="O212" s="334">
        <v>52.6188</v>
      </c>
      <c r="P212" s="334">
        <v>0</v>
      </c>
      <c r="Q212" s="334"/>
      <c r="R212" s="334"/>
      <c r="S212" s="334">
        <v>0</v>
      </c>
      <c r="T212" s="334">
        <v>0</v>
      </c>
      <c r="U212" s="356"/>
      <c r="V212" s="355">
        <v>45</v>
      </c>
      <c r="W212" s="355">
        <v>5</v>
      </c>
      <c r="X212" s="334">
        <v>4.02</v>
      </c>
      <c r="Y212" s="334"/>
      <c r="Z212" s="334"/>
    </row>
    <row r="213" ht="14.25" spans="1:26">
      <c r="A213" s="335">
        <v>21003</v>
      </c>
      <c r="B213" s="337" t="s">
        <v>945</v>
      </c>
      <c r="C213" s="333">
        <v>657</v>
      </c>
      <c r="D213" s="333">
        <v>657</v>
      </c>
      <c r="E213" s="333">
        <v>412</v>
      </c>
      <c r="F213" s="333">
        <v>446</v>
      </c>
      <c r="G213" s="334">
        <v>6251.18276857143</v>
      </c>
      <c r="H213" s="334">
        <v>2398.2108</v>
      </c>
      <c r="I213" s="334">
        <v>119.91054</v>
      </c>
      <c r="J213" s="334">
        <v>1631.17542857143</v>
      </c>
      <c r="K213" s="334">
        <v>0</v>
      </c>
      <c r="L213" s="334">
        <v>863.9052</v>
      </c>
      <c r="M213" s="334">
        <v>427.05</v>
      </c>
      <c r="N213" s="334">
        <v>14.796</v>
      </c>
      <c r="O213" s="334">
        <v>0</v>
      </c>
      <c r="P213" s="334">
        <v>85.5108</v>
      </c>
      <c r="Q213" s="334">
        <v>0</v>
      </c>
      <c r="R213" s="334">
        <v>0</v>
      </c>
      <c r="S213" s="334">
        <v>236.784</v>
      </c>
      <c r="T213" s="334">
        <v>0</v>
      </c>
      <c r="U213" s="334">
        <v>0</v>
      </c>
      <c r="V213" s="355">
        <v>446</v>
      </c>
      <c r="W213" s="355">
        <v>46</v>
      </c>
      <c r="X213" s="334">
        <v>27.84</v>
      </c>
      <c r="Y213" s="334"/>
      <c r="Z213" s="334"/>
    </row>
    <row r="214" spans="1:26">
      <c r="A214" s="335">
        <v>2100302</v>
      </c>
      <c r="B214" s="340" t="s">
        <v>946</v>
      </c>
      <c r="C214" s="333">
        <v>59</v>
      </c>
      <c r="D214" s="333">
        <v>59</v>
      </c>
      <c r="E214" s="333">
        <v>32</v>
      </c>
      <c r="F214" s="333">
        <v>48</v>
      </c>
      <c r="G214" s="334">
        <v>583.857511428571</v>
      </c>
      <c r="H214" s="334">
        <v>228.1308</v>
      </c>
      <c r="I214" s="334">
        <v>11.40654</v>
      </c>
      <c r="J214" s="334">
        <v>148.208571428571</v>
      </c>
      <c r="K214" s="334">
        <v>0</v>
      </c>
      <c r="L214" s="334">
        <v>78.8472</v>
      </c>
      <c r="M214" s="334">
        <v>38.35</v>
      </c>
      <c r="N214" s="334">
        <v>1.152</v>
      </c>
      <c r="O214" s="334">
        <v>0</v>
      </c>
      <c r="P214" s="334">
        <v>6.0264</v>
      </c>
      <c r="Q214" s="334"/>
      <c r="R214" s="334"/>
      <c r="S214" s="334">
        <v>23.736</v>
      </c>
      <c r="T214" s="334">
        <v>0</v>
      </c>
      <c r="U214" s="356"/>
      <c r="V214" s="355">
        <v>48</v>
      </c>
      <c r="W214" s="355">
        <v>2</v>
      </c>
      <c r="X214" s="334">
        <v>0</v>
      </c>
      <c r="Y214" s="334"/>
      <c r="Z214" s="334"/>
    </row>
    <row r="215" spans="1:26">
      <c r="A215" s="335">
        <v>2100302</v>
      </c>
      <c r="B215" s="340" t="s">
        <v>947</v>
      </c>
      <c r="C215" s="333">
        <v>53</v>
      </c>
      <c r="D215" s="333">
        <v>53</v>
      </c>
      <c r="E215" s="333">
        <v>33</v>
      </c>
      <c r="F215" s="333">
        <v>31</v>
      </c>
      <c r="G215" s="334">
        <v>505.02416</v>
      </c>
      <c r="H215" s="334">
        <v>196.3632</v>
      </c>
      <c r="I215" s="334">
        <v>9.81816</v>
      </c>
      <c r="J215" s="334">
        <v>132.48</v>
      </c>
      <c r="K215" s="334">
        <v>0</v>
      </c>
      <c r="L215" s="334">
        <v>69.8544</v>
      </c>
      <c r="M215" s="334">
        <v>34.45</v>
      </c>
      <c r="N215" s="334">
        <v>1.188</v>
      </c>
      <c r="O215" s="334">
        <v>0</v>
      </c>
      <c r="P215" s="334">
        <v>5.6664</v>
      </c>
      <c r="Q215" s="334"/>
      <c r="R215" s="334"/>
      <c r="S215" s="334">
        <v>20.136</v>
      </c>
      <c r="T215" s="334">
        <v>0</v>
      </c>
      <c r="U215" s="356"/>
      <c r="V215" s="355">
        <v>31</v>
      </c>
      <c r="W215" s="355">
        <v>5</v>
      </c>
      <c r="X215" s="334">
        <v>4.068</v>
      </c>
      <c r="Y215" s="334"/>
      <c r="Z215" s="334"/>
    </row>
    <row r="216" spans="1:26">
      <c r="A216" s="335">
        <v>2100302</v>
      </c>
      <c r="B216" s="340" t="s">
        <v>948</v>
      </c>
      <c r="C216" s="333">
        <v>48</v>
      </c>
      <c r="D216" s="333">
        <v>48</v>
      </c>
      <c r="E216" s="333">
        <v>30</v>
      </c>
      <c r="F216" s="333">
        <v>43</v>
      </c>
      <c r="G216" s="334">
        <v>505.44286</v>
      </c>
      <c r="H216" s="334">
        <v>203.7612</v>
      </c>
      <c r="I216" s="334">
        <v>10.18806</v>
      </c>
      <c r="J216" s="334">
        <v>125.34</v>
      </c>
      <c r="K216" s="334">
        <v>0</v>
      </c>
      <c r="L216" s="334">
        <v>66.6192</v>
      </c>
      <c r="M216" s="334">
        <v>31.2</v>
      </c>
      <c r="N216" s="334">
        <v>1.08</v>
      </c>
      <c r="O216" s="334">
        <v>0</v>
      </c>
      <c r="P216" s="334">
        <v>4.3824</v>
      </c>
      <c r="Q216" s="334"/>
      <c r="R216" s="334"/>
      <c r="S216" s="334">
        <v>19.872</v>
      </c>
      <c r="T216" s="334">
        <v>0</v>
      </c>
      <c r="U216" s="356"/>
      <c r="V216" s="355">
        <v>43</v>
      </c>
      <c r="W216" s="355">
        <v>0</v>
      </c>
      <c r="X216" s="334">
        <v>0</v>
      </c>
      <c r="Y216" s="334"/>
      <c r="Z216" s="334"/>
    </row>
    <row r="217" spans="1:26">
      <c r="A217" s="335">
        <v>2100302</v>
      </c>
      <c r="B217" s="340" t="s">
        <v>949</v>
      </c>
      <c r="C217" s="333">
        <v>50</v>
      </c>
      <c r="D217" s="333">
        <v>50</v>
      </c>
      <c r="E217" s="333">
        <v>33</v>
      </c>
      <c r="F217" s="333">
        <v>38</v>
      </c>
      <c r="G217" s="334">
        <v>490.201002857143</v>
      </c>
      <c r="H217" s="334">
        <v>194.2692</v>
      </c>
      <c r="I217" s="334">
        <v>9.71346</v>
      </c>
      <c r="J217" s="334">
        <v>123.761142857143</v>
      </c>
      <c r="K217" s="334">
        <v>0</v>
      </c>
      <c r="L217" s="334">
        <v>66.1332</v>
      </c>
      <c r="M217" s="334">
        <v>32.5</v>
      </c>
      <c r="N217" s="334">
        <v>1.188</v>
      </c>
      <c r="O217" s="334">
        <v>0</v>
      </c>
      <c r="P217" s="334">
        <v>5.676</v>
      </c>
      <c r="Q217" s="334"/>
      <c r="R217" s="334"/>
      <c r="S217" s="334">
        <v>18.96</v>
      </c>
      <c r="T217" s="334">
        <v>0</v>
      </c>
      <c r="U217" s="356"/>
      <c r="V217" s="355">
        <v>38</v>
      </c>
      <c r="W217" s="355">
        <v>1</v>
      </c>
      <c r="X217" s="334">
        <v>0</v>
      </c>
      <c r="Y217" s="334"/>
      <c r="Z217" s="334"/>
    </row>
    <row r="218" spans="1:26">
      <c r="A218" s="335">
        <v>2100302</v>
      </c>
      <c r="B218" s="340" t="s">
        <v>950</v>
      </c>
      <c r="C218" s="333">
        <v>61</v>
      </c>
      <c r="D218" s="333">
        <v>61</v>
      </c>
      <c r="E218" s="333">
        <v>37</v>
      </c>
      <c r="F218" s="333">
        <v>40</v>
      </c>
      <c r="G218" s="334">
        <v>599.6478</v>
      </c>
      <c r="H218" s="334">
        <v>233.772</v>
      </c>
      <c r="I218" s="334">
        <v>11.6886</v>
      </c>
      <c r="J218" s="334">
        <v>154.8</v>
      </c>
      <c r="K218" s="334">
        <v>0</v>
      </c>
      <c r="L218" s="334">
        <v>82.4364</v>
      </c>
      <c r="M218" s="334">
        <v>39.65</v>
      </c>
      <c r="N218" s="334">
        <v>1.296</v>
      </c>
      <c r="O218" s="334">
        <v>0</v>
      </c>
      <c r="P218" s="334">
        <v>9.0768</v>
      </c>
      <c r="Q218" s="334"/>
      <c r="R218" s="334"/>
      <c r="S218" s="334">
        <v>21.552</v>
      </c>
      <c r="T218" s="334">
        <v>0</v>
      </c>
      <c r="U218" s="356"/>
      <c r="V218" s="355">
        <v>40</v>
      </c>
      <c r="W218" s="355">
        <v>7</v>
      </c>
      <c r="X218" s="334">
        <v>5.376</v>
      </c>
      <c r="Y218" s="334"/>
      <c r="Z218" s="334"/>
    </row>
    <row r="219" spans="1:26">
      <c r="A219" s="335">
        <v>2100302</v>
      </c>
      <c r="B219" s="340" t="s">
        <v>951</v>
      </c>
      <c r="C219" s="333">
        <v>34</v>
      </c>
      <c r="D219" s="333">
        <v>34</v>
      </c>
      <c r="E219" s="333">
        <v>20</v>
      </c>
      <c r="F219" s="333">
        <v>17</v>
      </c>
      <c r="G219" s="334">
        <v>303.597228571429</v>
      </c>
      <c r="H219" s="334">
        <v>115.044</v>
      </c>
      <c r="I219" s="334">
        <v>5.7522</v>
      </c>
      <c r="J219" s="334">
        <v>82.5514285714286</v>
      </c>
      <c r="K219" s="334">
        <v>0</v>
      </c>
      <c r="L219" s="334">
        <v>43.7496</v>
      </c>
      <c r="M219" s="334">
        <v>22.1</v>
      </c>
      <c r="N219" s="334">
        <v>0.72</v>
      </c>
      <c r="O219" s="334">
        <v>0</v>
      </c>
      <c r="P219" s="334">
        <v>3.948</v>
      </c>
      <c r="Q219" s="334"/>
      <c r="R219" s="334"/>
      <c r="S219" s="334">
        <v>11.904</v>
      </c>
      <c r="T219" s="334">
        <v>0</v>
      </c>
      <c r="U219" s="356"/>
      <c r="V219" s="355">
        <v>17</v>
      </c>
      <c r="W219" s="355">
        <v>1</v>
      </c>
      <c r="X219" s="334">
        <v>0.828</v>
      </c>
      <c r="Y219" s="334"/>
      <c r="Z219" s="334"/>
    </row>
    <row r="220" spans="1:26">
      <c r="A220" s="335">
        <v>2100302</v>
      </c>
      <c r="B220" s="340" t="s">
        <v>952</v>
      </c>
      <c r="C220" s="333">
        <v>32</v>
      </c>
      <c r="D220" s="333">
        <v>32</v>
      </c>
      <c r="E220" s="333">
        <v>20</v>
      </c>
      <c r="F220" s="333">
        <v>29</v>
      </c>
      <c r="G220" s="334">
        <v>299.960314285714</v>
      </c>
      <c r="H220" s="334">
        <v>106.908</v>
      </c>
      <c r="I220" s="334">
        <v>5.3454</v>
      </c>
      <c r="J220" s="334">
        <v>78.2057142857143</v>
      </c>
      <c r="K220" s="334">
        <v>0</v>
      </c>
      <c r="L220" s="334">
        <v>41.9964</v>
      </c>
      <c r="M220" s="334">
        <v>20.8</v>
      </c>
      <c r="N220" s="334">
        <v>0.72</v>
      </c>
      <c r="O220" s="334">
        <v>0</v>
      </c>
      <c r="P220" s="334">
        <v>4.0248</v>
      </c>
      <c r="Q220" s="334"/>
      <c r="R220" s="334"/>
      <c r="S220" s="334">
        <v>9.648</v>
      </c>
      <c r="T220" s="334">
        <v>0</v>
      </c>
      <c r="U220" s="356"/>
      <c r="V220" s="355">
        <v>29</v>
      </c>
      <c r="W220" s="355">
        <v>5</v>
      </c>
      <c r="X220" s="334">
        <v>3.312</v>
      </c>
      <c r="Y220" s="334"/>
      <c r="Z220" s="334"/>
    </row>
    <row r="221" spans="1:26">
      <c r="A221" s="335">
        <v>2100302</v>
      </c>
      <c r="B221" s="340" t="s">
        <v>953</v>
      </c>
      <c r="C221" s="333">
        <v>18</v>
      </c>
      <c r="D221" s="333">
        <v>18</v>
      </c>
      <c r="E221" s="333">
        <v>11</v>
      </c>
      <c r="F221" s="333">
        <v>10</v>
      </c>
      <c r="G221" s="334">
        <v>165.19474</v>
      </c>
      <c r="H221" s="334">
        <v>63.3108</v>
      </c>
      <c r="I221" s="334">
        <v>3.16554</v>
      </c>
      <c r="J221" s="334">
        <v>44.58</v>
      </c>
      <c r="K221" s="334">
        <v>0</v>
      </c>
      <c r="L221" s="334">
        <v>23.6592</v>
      </c>
      <c r="M221" s="334">
        <v>11.7</v>
      </c>
      <c r="N221" s="334">
        <v>0.396</v>
      </c>
      <c r="O221" s="334">
        <v>0</v>
      </c>
      <c r="P221" s="334">
        <v>1.3632</v>
      </c>
      <c r="Q221" s="334"/>
      <c r="R221" s="334"/>
      <c r="S221" s="334">
        <v>6.192</v>
      </c>
      <c r="T221" s="334">
        <v>0</v>
      </c>
      <c r="U221" s="356"/>
      <c r="V221" s="355">
        <v>10</v>
      </c>
      <c r="W221" s="355">
        <v>1</v>
      </c>
      <c r="X221" s="334">
        <v>0.828</v>
      </c>
      <c r="Y221" s="334"/>
      <c r="Z221" s="334"/>
    </row>
    <row r="222" spans="1:26">
      <c r="A222" s="335">
        <v>2100302</v>
      </c>
      <c r="B222" s="340" t="s">
        <v>954</v>
      </c>
      <c r="C222" s="333">
        <v>32</v>
      </c>
      <c r="D222" s="333">
        <v>32</v>
      </c>
      <c r="E222" s="333">
        <v>21</v>
      </c>
      <c r="F222" s="333">
        <v>42</v>
      </c>
      <c r="G222" s="334">
        <v>344.433117142857</v>
      </c>
      <c r="H222" s="334">
        <v>130.5492</v>
      </c>
      <c r="I222" s="334">
        <v>6.52746</v>
      </c>
      <c r="J222" s="334">
        <v>82.8428571428571</v>
      </c>
      <c r="K222" s="334">
        <v>0</v>
      </c>
      <c r="L222" s="334">
        <v>42.7176</v>
      </c>
      <c r="M222" s="334">
        <v>20.8</v>
      </c>
      <c r="N222" s="334">
        <v>0.756</v>
      </c>
      <c r="O222" s="334">
        <v>0</v>
      </c>
      <c r="P222" s="334">
        <v>4.44</v>
      </c>
      <c r="Q222" s="334"/>
      <c r="R222" s="334"/>
      <c r="S222" s="334">
        <v>13.8</v>
      </c>
      <c r="T222" s="334">
        <v>0</v>
      </c>
      <c r="U222" s="356"/>
      <c r="V222" s="355">
        <v>42</v>
      </c>
      <c r="W222" s="355">
        <v>3</v>
      </c>
      <c r="X222" s="334">
        <v>0</v>
      </c>
      <c r="Y222" s="334"/>
      <c r="Z222" s="334"/>
    </row>
    <row r="223" spans="1:26">
      <c r="A223" s="335">
        <v>2100302</v>
      </c>
      <c r="B223" s="340" t="s">
        <v>955</v>
      </c>
      <c r="C223" s="333">
        <v>23</v>
      </c>
      <c r="D223" s="333">
        <v>23</v>
      </c>
      <c r="E223" s="333">
        <v>14</v>
      </c>
      <c r="F223" s="333">
        <v>41</v>
      </c>
      <c r="G223" s="334">
        <v>258.939111428571</v>
      </c>
      <c r="H223" s="334">
        <v>93.6348</v>
      </c>
      <c r="I223" s="334">
        <v>4.68174</v>
      </c>
      <c r="J223" s="334">
        <v>59.5885714285714</v>
      </c>
      <c r="K223" s="334">
        <v>0</v>
      </c>
      <c r="L223" s="334">
        <v>31.716</v>
      </c>
      <c r="M223" s="334">
        <v>14.95</v>
      </c>
      <c r="N223" s="334">
        <v>0.504</v>
      </c>
      <c r="O223" s="334">
        <v>0</v>
      </c>
      <c r="P223" s="334">
        <v>2.232</v>
      </c>
      <c r="Q223" s="334"/>
      <c r="R223" s="334"/>
      <c r="S223" s="334">
        <v>8.976</v>
      </c>
      <c r="T223" s="334">
        <v>0</v>
      </c>
      <c r="U223" s="356"/>
      <c r="V223" s="355">
        <v>41</v>
      </c>
      <c r="W223" s="355">
        <v>2</v>
      </c>
      <c r="X223" s="334">
        <v>1.656</v>
      </c>
      <c r="Y223" s="334"/>
      <c r="Z223" s="334"/>
    </row>
    <row r="224" spans="1:26">
      <c r="A224" s="335">
        <v>2100302</v>
      </c>
      <c r="B224" s="340" t="s">
        <v>956</v>
      </c>
      <c r="C224" s="333">
        <v>37</v>
      </c>
      <c r="D224" s="333">
        <v>37</v>
      </c>
      <c r="E224" s="333">
        <v>27</v>
      </c>
      <c r="F224" s="333">
        <v>7</v>
      </c>
      <c r="G224" s="334">
        <v>330.181157142857</v>
      </c>
      <c r="H224" s="334">
        <v>131.598</v>
      </c>
      <c r="I224" s="334">
        <v>6.5799</v>
      </c>
      <c r="J224" s="334">
        <v>91.9028571428571</v>
      </c>
      <c r="K224" s="334">
        <v>0</v>
      </c>
      <c r="L224" s="334">
        <v>48.786</v>
      </c>
      <c r="M224" s="334">
        <v>24.05</v>
      </c>
      <c r="N224" s="334">
        <v>0.972</v>
      </c>
      <c r="O224" s="334">
        <v>0</v>
      </c>
      <c r="P224" s="334">
        <v>4.6164</v>
      </c>
      <c r="Q224" s="334"/>
      <c r="R224" s="334"/>
      <c r="S224" s="334">
        <v>12.192</v>
      </c>
      <c r="T224" s="334">
        <v>0</v>
      </c>
      <c r="U224" s="356"/>
      <c r="V224" s="355">
        <v>7</v>
      </c>
      <c r="W224" s="355">
        <v>4</v>
      </c>
      <c r="X224" s="334">
        <v>2.484</v>
      </c>
      <c r="Y224" s="334"/>
      <c r="Z224" s="334"/>
    </row>
    <row r="225" spans="1:26">
      <c r="A225" s="335">
        <v>2100302</v>
      </c>
      <c r="B225" s="340" t="s">
        <v>957</v>
      </c>
      <c r="C225" s="333">
        <v>31</v>
      </c>
      <c r="D225" s="333">
        <v>31</v>
      </c>
      <c r="E225" s="333">
        <v>19</v>
      </c>
      <c r="F225" s="333">
        <v>19</v>
      </c>
      <c r="G225" s="334">
        <v>275.523977142857</v>
      </c>
      <c r="H225" s="334">
        <v>92.8704</v>
      </c>
      <c r="I225" s="334">
        <v>4.64352</v>
      </c>
      <c r="J225" s="334">
        <v>73.3628571428571</v>
      </c>
      <c r="K225" s="334">
        <v>0</v>
      </c>
      <c r="L225" s="334">
        <v>38.7324</v>
      </c>
      <c r="M225" s="334">
        <v>20.15</v>
      </c>
      <c r="N225" s="334">
        <v>0.684</v>
      </c>
      <c r="O225" s="334">
        <v>0</v>
      </c>
      <c r="P225" s="334">
        <v>15.4008</v>
      </c>
      <c r="Q225" s="334"/>
      <c r="R225" s="334"/>
      <c r="S225" s="334">
        <v>9.024</v>
      </c>
      <c r="T225" s="334">
        <v>0</v>
      </c>
      <c r="U225" s="356"/>
      <c r="V225" s="355">
        <v>19</v>
      </c>
      <c r="W225" s="355">
        <v>2</v>
      </c>
      <c r="X225" s="334">
        <v>1.656</v>
      </c>
      <c r="Y225" s="334"/>
      <c r="Z225" s="334"/>
    </row>
    <row r="226" spans="1:26">
      <c r="A226" s="335">
        <v>2100302</v>
      </c>
      <c r="B226" s="340" t="s">
        <v>958</v>
      </c>
      <c r="C226" s="333">
        <v>19</v>
      </c>
      <c r="D226" s="333">
        <v>19</v>
      </c>
      <c r="E226" s="333">
        <v>15</v>
      </c>
      <c r="F226" s="333">
        <v>11</v>
      </c>
      <c r="G226" s="334">
        <v>172.072917142857</v>
      </c>
      <c r="H226" s="334">
        <v>63.6492</v>
      </c>
      <c r="I226" s="334">
        <v>3.18246</v>
      </c>
      <c r="J226" s="334">
        <v>46.6028571428571</v>
      </c>
      <c r="K226" s="334">
        <v>0</v>
      </c>
      <c r="L226" s="334">
        <v>24.9348</v>
      </c>
      <c r="M226" s="334">
        <v>12.35</v>
      </c>
      <c r="N226" s="334">
        <v>0.54</v>
      </c>
      <c r="O226" s="334">
        <v>0</v>
      </c>
      <c r="P226" s="334">
        <v>1.6536</v>
      </c>
      <c r="Q226" s="334"/>
      <c r="R226" s="334"/>
      <c r="S226" s="334">
        <v>6.504</v>
      </c>
      <c r="T226" s="334">
        <v>0</v>
      </c>
      <c r="U226" s="356"/>
      <c r="V226" s="355">
        <v>11</v>
      </c>
      <c r="W226" s="355">
        <v>2</v>
      </c>
      <c r="X226" s="334">
        <v>1.656</v>
      </c>
      <c r="Y226" s="334"/>
      <c r="Z226" s="334"/>
    </row>
    <row r="227" spans="1:26">
      <c r="A227" s="335">
        <v>2100302</v>
      </c>
      <c r="B227" s="340" t="s">
        <v>959</v>
      </c>
      <c r="C227" s="333">
        <v>41</v>
      </c>
      <c r="D227" s="333">
        <v>41</v>
      </c>
      <c r="E227" s="333">
        <v>25</v>
      </c>
      <c r="F227" s="333">
        <v>12</v>
      </c>
      <c r="G227" s="334">
        <v>367.466388571429</v>
      </c>
      <c r="H227" s="334">
        <v>147.3312</v>
      </c>
      <c r="I227" s="334">
        <v>7.36656</v>
      </c>
      <c r="J227" s="334">
        <v>100.611428571429</v>
      </c>
      <c r="K227" s="334">
        <v>0</v>
      </c>
      <c r="L227" s="334">
        <v>53.4624</v>
      </c>
      <c r="M227" s="334">
        <v>26.65</v>
      </c>
      <c r="N227" s="334">
        <v>0.9</v>
      </c>
      <c r="O227" s="334">
        <v>0</v>
      </c>
      <c r="P227" s="334">
        <v>4.0488</v>
      </c>
      <c r="Q227" s="334"/>
      <c r="R227" s="334"/>
      <c r="S227" s="334">
        <v>15.096</v>
      </c>
      <c r="T227" s="334">
        <v>0</v>
      </c>
      <c r="U227" s="356"/>
      <c r="V227" s="355">
        <v>12</v>
      </c>
      <c r="W227" s="355">
        <v>3</v>
      </c>
      <c r="X227" s="334">
        <v>0</v>
      </c>
      <c r="Y227" s="334"/>
      <c r="Z227" s="334"/>
    </row>
    <row r="228" spans="1:26">
      <c r="A228" s="335">
        <v>2100302</v>
      </c>
      <c r="B228" s="340" t="s">
        <v>960</v>
      </c>
      <c r="C228" s="333">
        <v>30</v>
      </c>
      <c r="D228" s="333">
        <v>30</v>
      </c>
      <c r="E228" s="333">
        <v>21</v>
      </c>
      <c r="F228" s="333">
        <v>23</v>
      </c>
      <c r="G228" s="334">
        <v>278.203468571429</v>
      </c>
      <c r="H228" s="334">
        <v>101.9448</v>
      </c>
      <c r="I228" s="334">
        <v>5.09724</v>
      </c>
      <c r="J228" s="334">
        <v>73.1314285714286</v>
      </c>
      <c r="K228" s="334">
        <v>0</v>
      </c>
      <c r="L228" s="334">
        <v>38.7072</v>
      </c>
      <c r="M228" s="334">
        <v>19.5</v>
      </c>
      <c r="N228" s="334">
        <v>0.756</v>
      </c>
      <c r="O228" s="334">
        <v>0</v>
      </c>
      <c r="P228" s="334">
        <v>2.9988</v>
      </c>
      <c r="Q228" s="334"/>
      <c r="R228" s="334"/>
      <c r="S228" s="334">
        <v>10.584</v>
      </c>
      <c r="T228" s="334">
        <v>0</v>
      </c>
      <c r="U228" s="356"/>
      <c r="V228" s="355">
        <v>23</v>
      </c>
      <c r="W228" s="355">
        <v>3</v>
      </c>
      <c r="X228" s="334">
        <v>2.484</v>
      </c>
      <c r="Y228" s="334"/>
      <c r="Z228" s="334"/>
    </row>
    <row r="229" spans="1:26">
      <c r="A229" s="335">
        <v>2100302</v>
      </c>
      <c r="B229" s="340" t="s">
        <v>961</v>
      </c>
      <c r="C229" s="333">
        <v>32</v>
      </c>
      <c r="D229" s="333">
        <v>32</v>
      </c>
      <c r="E229" s="333">
        <v>19</v>
      </c>
      <c r="F229" s="333">
        <v>10</v>
      </c>
      <c r="G229" s="334">
        <v>273.075842857143</v>
      </c>
      <c r="H229" s="334">
        <v>105.606</v>
      </c>
      <c r="I229" s="334">
        <v>5.2803</v>
      </c>
      <c r="J229" s="334">
        <v>76.0371428571428</v>
      </c>
      <c r="K229" s="334">
        <v>0</v>
      </c>
      <c r="L229" s="334">
        <v>39.6528</v>
      </c>
      <c r="M229" s="334">
        <v>20.8</v>
      </c>
      <c r="N229" s="334">
        <v>0.684</v>
      </c>
      <c r="O229" s="334">
        <v>0</v>
      </c>
      <c r="P229" s="334">
        <v>3.9516</v>
      </c>
      <c r="Q229" s="334"/>
      <c r="R229" s="334"/>
      <c r="S229" s="334">
        <v>11.064</v>
      </c>
      <c r="T229" s="334">
        <v>0</v>
      </c>
      <c r="U229" s="356"/>
      <c r="V229" s="355">
        <v>10</v>
      </c>
      <c r="W229" s="355">
        <v>0</v>
      </c>
      <c r="X229" s="334">
        <v>0</v>
      </c>
      <c r="Y229" s="334"/>
      <c r="Z229" s="334"/>
    </row>
    <row r="230" spans="1:26">
      <c r="A230" s="335">
        <v>2100302</v>
      </c>
      <c r="B230" s="340" t="s">
        <v>962</v>
      </c>
      <c r="C230" s="333">
        <v>29</v>
      </c>
      <c r="D230" s="333">
        <v>29</v>
      </c>
      <c r="E230" s="333">
        <v>17</v>
      </c>
      <c r="F230" s="333">
        <v>19</v>
      </c>
      <c r="G230" s="334">
        <v>258.741131428571</v>
      </c>
      <c r="H230" s="334">
        <v>97.0032</v>
      </c>
      <c r="I230" s="334">
        <v>4.85016</v>
      </c>
      <c r="J230" s="334">
        <v>69.4285714285714</v>
      </c>
      <c r="K230" s="334">
        <v>0</v>
      </c>
      <c r="L230" s="334">
        <v>36.5076</v>
      </c>
      <c r="M230" s="334">
        <v>18.85</v>
      </c>
      <c r="N230" s="334">
        <v>0.612</v>
      </c>
      <c r="O230" s="334">
        <v>0</v>
      </c>
      <c r="P230" s="334">
        <v>2.6736</v>
      </c>
      <c r="Q230" s="334"/>
      <c r="R230" s="334"/>
      <c r="S230" s="334">
        <v>8.808</v>
      </c>
      <c r="T230" s="334">
        <v>0</v>
      </c>
      <c r="U230" s="356"/>
      <c r="V230" s="355">
        <v>19</v>
      </c>
      <c r="W230" s="355">
        <v>2</v>
      </c>
      <c r="X230" s="334">
        <v>1.008</v>
      </c>
      <c r="Y230" s="334"/>
      <c r="Z230" s="334"/>
    </row>
    <row r="231" spans="1:26">
      <c r="A231" s="335">
        <v>2100302</v>
      </c>
      <c r="B231" s="340" t="s">
        <v>963</v>
      </c>
      <c r="C231" s="333">
        <v>28</v>
      </c>
      <c r="D231" s="333">
        <v>28</v>
      </c>
      <c r="E231" s="333">
        <v>18</v>
      </c>
      <c r="F231" s="333">
        <v>6</v>
      </c>
      <c r="G231" s="334">
        <v>239.62004</v>
      </c>
      <c r="H231" s="334">
        <v>92.4648</v>
      </c>
      <c r="I231" s="334">
        <v>4.62324</v>
      </c>
      <c r="J231" s="334">
        <v>67.74</v>
      </c>
      <c r="K231" s="334">
        <v>0</v>
      </c>
      <c r="L231" s="334">
        <v>35.3928</v>
      </c>
      <c r="M231" s="334">
        <v>18.2</v>
      </c>
      <c r="N231" s="334">
        <v>0.648</v>
      </c>
      <c r="O231" s="334">
        <v>0</v>
      </c>
      <c r="P231" s="334">
        <v>3.3312</v>
      </c>
      <c r="Q231" s="334"/>
      <c r="R231" s="334"/>
      <c r="S231" s="334">
        <v>8.736</v>
      </c>
      <c r="T231" s="334">
        <v>0</v>
      </c>
      <c r="U231" s="356"/>
      <c r="V231" s="355">
        <v>6</v>
      </c>
      <c r="W231" s="355">
        <v>3</v>
      </c>
      <c r="X231" s="334">
        <v>2.484</v>
      </c>
      <c r="Y231" s="334"/>
      <c r="Z231" s="334"/>
    </row>
    <row r="232" ht="14.25" spans="1:26">
      <c r="A232" s="335">
        <v>21004</v>
      </c>
      <c r="B232" s="337" t="s">
        <v>964</v>
      </c>
      <c r="C232" s="333">
        <v>152</v>
      </c>
      <c r="D232" s="333">
        <v>135</v>
      </c>
      <c r="E232" s="333">
        <v>103</v>
      </c>
      <c r="F232" s="333">
        <v>77</v>
      </c>
      <c r="G232" s="334">
        <v>1504.71989142857</v>
      </c>
      <c r="H232" s="334">
        <v>677.0424</v>
      </c>
      <c r="I232" s="334">
        <v>33.85212</v>
      </c>
      <c r="J232" s="334">
        <v>355.628571428571</v>
      </c>
      <c r="K232" s="334">
        <v>5.9868</v>
      </c>
      <c r="L232" s="334">
        <v>209.8164</v>
      </c>
      <c r="M232" s="334">
        <v>98.8</v>
      </c>
      <c r="N232" s="334">
        <v>3.708</v>
      </c>
      <c r="O232" s="334">
        <v>36.6636</v>
      </c>
      <c r="P232" s="334">
        <v>0.03</v>
      </c>
      <c r="Q232" s="334">
        <v>0</v>
      </c>
      <c r="R232" s="334">
        <v>0</v>
      </c>
      <c r="S232" s="334">
        <v>0</v>
      </c>
      <c r="T232" s="334">
        <v>2.4</v>
      </c>
      <c r="U232" s="334">
        <v>0</v>
      </c>
      <c r="V232" s="355">
        <v>77</v>
      </c>
      <c r="W232" s="355">
        <v>7</v>
      </c>
      <c r="X232" s="334">
        <v>3.792</v>
      </c>
      <c r="Y232" s="334"/>
      <c r="Z232" s="334"/>
    </row>
    <row r="233" ht="14.25" spans="1:26">
      <c r="A233" s="335">
        <v>2100401</v>
      </c>
      <c r="B233" s="341" t="s">
        <v>965</v>
      </c>
      <c r="C233" s="333">
        <v>59</v>
      </c>
      <c r="D233" s="333">
        <v>59</v>
      </c>
      <c r="E233" s="333">
        <v>38</v>
      </c>
      <c r="F233" s="333">
        <v>30</v>
      </c>
      <c r="G233" s="334">
        <v>601.2106</v>
      </c>
      <c r="H233" s="334">
        <v>274.788</v>
      </c>
      <c r="I233" s="334">
        <v>13.7394</v>
      </c>
      <c r="J233" s="334">
        <v>155.1</v>
      </c>
      <c r="K233" s="334">
        <v>0</v>
      </c>
      <c r="L233" s="334">
        <v>81.6732</v>
      </c>
      <c r="M233" s="334">
        <v>38.35</v>
      </c>
      <c r="N233" s="334">
        <v>1.368</v>
      </c>
      <c r="O233" s="334">
        <v>0</v>
      </c>
      <c r="P233" s="334">
        <v>0</v>
      </c>
      <c r="Q233" s="334"/>
      <c r="R233" s="334"/>
      <c r="S233" s="334">
        <v>0</v>
      </c>
      <c r="T233" s="334">
        <v>2.4</v>
      </c>
      <c r="U233" s="356"/>
      <c r="V233" s="355">
        <v>30</v>
      </c>
      <c r="W233" s="355">
        <v>7</v>
      </c>
      <c r="X233" s="334">
        <v>3.792</v>
      </c>
      <c r="Y233" s="334"/>
      <c r="Z233" s="334"/>
    </row>
    <row r="234" spans="1:26">
      <c r="A234" s="335">
        <v>2100402</v>
      </c>
      <c r="B234" s="340" t="s">
        <v>966</v>
      </c>
      <c r="C234" s="333">
        <v>17</v>
      </c>
      <c r="D234" s="333">
        <v>0</v>
      </c>
      <c r="E234" s="333">
        <v>5</v>
      </c>
      <c r="F234" s="333">
        <v>6</v>
      </c>
      <c r="G234" s="334">
        <v>156.86128</v>
      </c>
      <c r="H234" s="334">
        <v>71.8416</v>
      </c>
      <c r="I234" s="334">
        <v>3.59208</v>
      </c>
      <c r="J234" s="334">
        <v>0</v>
      </c>
      <c r="K234" s="334">
        <v>5.9868</v>
      </c>
      <c r="L234" s="334">
        <v>21.5472</v>
      </c>
      <c r="M234" s="334">
        <v>11.05</v>
      </c>
      <c r="N234" s="334">
        <v>0.18</v>
      </c>
      <c r="O234" s="334">
        <v>36.6636</v>
      </c>
      <c r="P234" s="334">
        <v>0</v>
      </c>
      <c r="Q234" s="334"/>
      <c r="R234" s="334"/>
      <c r="S234" s="334">
        <v>0</v>
      </c>
      <c r="T234" s="334">
        <v>0</v>
      </c>
      <c r="U234" s="356"/>
      <c r="V234" s="355">
        <v>6</v>
      </c>
      <c r="W234" s="355">
        <v>0</v>
      </c>
      <c r="X234" s="334">
        <v>0</v>
      </c>
      <c r="Y234" s="334"/>
      <c r="Z234" s="334"/>
    </row>
    <row r="235" spans="1:26">
      <c r="A235" s="335">
        <v>2100403</v>
      </c>
      <c r="B235" s="340" t="s">
        <v>967</v>
      </c>
      <c r="C235" s="333">
        <v>76</v>
      </c>
      <c r="D235" s="333">
        <v>76</v>
      </c>
      <c r="E235" s="333">
        <v>60</v>
      </c>
      <c r="F235" s="333">
        <v>41</v>
      </c>
      <c r="G235" s="334">
        <v>746.648011428571</v>
      </c>
      <c r="H235" s="334">
        <v>330.4128</v>
      </c>
      <c r="I235" s="334">
        <v>16.52064</v>
      </c>
      <c r="J235" s="334">
        <v>200.528571428571</v>
      </c>
      <c r="K235" s="334">
        <v>0</v>
      </c>
      <c r="L235" s="334">
        <v>106.596</v>
      </c>
      <c r="M235" s="334">
        <v>49.4</v>
      </c>
      <c r="N235" s="334">
        <v>2.16</v>
      </c>
      <c r="O235" s="334">
        <v>0</v>
      </c>
      <c r="P235" s="334">
        <v>0.03</v>
      </c>
      <c r="Q235" s="334"/>
      <c r="R235" s="334"/>
      <c r="S235" s="334">
        <v>0</v>
      </c>
      <c r="T235" s="334">
        <v>0</v>
      </c>
      <c r="U235" s="356"/>
      <c r="V235" s="355">
        <v>41</v>
      </c>
      <c r="W235" s="355">
        <v>0</v>
      </c>
      <c r="X235" s="334">
        <v>0</v>
      </c>
      <c r="Y235" s="334"/>
      <c r="Z235" s="334"/>
    </row>
    <row r="236" ht="14.25" spans="1:26">
      <c r="A236" s="335">
        <v>21007</v>
      </c>
      <c r="B236" s="337" t="s">
        <v>968</v>
      </c>
      <c r="C236" s="333">
        <v>1</v>
      </c>
      <c r="D236" s="333">
        <v>0</v>
      </c>
      <c r="E236" s="333">
        <v>0</v>
      </c>
      <c r="F236" s="333">
        <v>3</v>
      </c>
      <c r="G236" s="334">
        <v>11.9444</v>
      </c>
      <c r="H236" s="334">
        <v>4.266</v>
      </c>
      <c r="I236" s="334">
        <v>0.2133</v>
      </c>
      <c r="J236" s="334">
        <v>0</v>
      </c>
      <c r="K236" s="334">
        <v>0.3555</v>
      </c>
      <c r="L236" s="334">
        <v>1.3116</v>
      </c>
      <c r="M236" s="334">
        <v>0.65</v>
      </c>
      <c r="N236" s="334">
        <v>0</v>
      </c>
      <c r="O236" s="334">
        <v>2.148</v>
      </c>
      <c r="P236" s="334">
        <v>0</v>
      </c>
      <c r="Q236" s="334">
        <v>0</v>
      </c>
      <c r="R236" s="334">
        <v>0</v>
      </c>
      <c r="S236" s="334">
        <v>0</v>
      </c>
      <c r="T236" s="334">
        <v>0</v>
      </c>
      <c r="U236" s="334">
        <v>0</v>
      </c>
      <c r="V236" s="355">
        <v>3</v>
      </c>
      <c r="W236" s="355">
        <v>0</v>
      </c>
      <c r="X236" s="334">
        <v>0</v>
      </c>
      <c r="Y236" s="334"/>
      <c r="Z236" s="334"/>
    </row>
    <row r="237" ht="14.25" spans="1:26">
      <c r="A237" s="335">
        <v>2100716</v>
      </c>
      <c r="B237" s="341" t="s">
        <v>969</v>
      </c>
      <c r="C237" s="333">
        <v>1</v>
      </c>
      <c r="D237" s="333">
        <v>0</v>
      </c>
      <c r="E237" s="333">
        <v>0</v>
      </c>
      <c r="F237" s="333">
        <v>3</v>
      </c>
      <c r="G237" s="334">
        <v>11.9444</v>
      </c>
      <c r="H237" s="334">
        <v>4.266</v>
      </c>
      <c r="I237" s="334">
        <v>0.2133</v>
      </c>
      <c r="J237" s="334">
        <v>0</v>
      </c>
      <c r="K237" s="334">
        <v>0.3555</v>
      </c>
      <c r="L237" s="334">
        <v>1.3116</v>
      </c>
      <c r="M237" s="334">
        <v>0.65</v>
      </c>
      <c r="N237" s="334">
        <v>0</v>
      </c>
      <c r="O237" s="334">
        <v>2.148</v>
      </c>
      <c r="P237" s="334">
        <v>0</v>
      </c>
      <c r="Q237" s="334"/>
      <c r="R237" s="334"/>
      <c r="S237" s="334">
        <v>0</v>
      </c>
      <c r="T237" s="334">
        <v>0</v>
      </c>
      <c r="U237" s="356"/>
      <c r="V237" s="355">
        <v>3</v>
      </c>
      <c r="W237" s="355">
        <v>0</v>
      </c>
      <c r="X237" s="334">
        <v>0</v>
      </c>
      <c r="Y237" s="334"/>
      <c r="Z237" s="334"/>
    </row>
    <row r="238" ht="14.25" spans="1:26">
      <c r="A238" s="335">
        <v>21011</v>
      </c>
      <c r="B238" s="337" t="s">
        <v>970</v>
      </c>
      <c r="C238" s="364"/>
      <c r="D238" s="364"/>
      <c r="E238" s="364"/>
      <c r="F238" s="364"/>
      <c r="G238" s="334">
        <v>6000.684</v>
      </c>
      <c r="H238" s="334">
        <v>0</v>
      </c>
      <c r="I238" s="334">
        <v>0</v>
      </c>
      <c r="J238" s="334">
        <v>0</v>
      </c>
      <c r="K238" s="334">
        <v>0</v>
      </c>
      <c r="L238" s="334">
        <v>0</v>
      </c>
      <c r="M238" s="334">
        <v>0</v>
      </c>
      <c r="N238" s="334">
        <v>0</v>
      </c>
      <c r="O238" s="334">
        <v>0</v>
      </c>
      <c r="P238" s="334">
        <v>0</v>
      </c>
      <c r="Q238" s="334">
        <v>0</v>
      </c>
      <c r="R238" s="334">
        <v>0</v>
      </c>
      <c r="S238" s="334">
        <v>0</v>
      </c>
      <c r="T238" s="334">
        <v>0</v>
      </c>
      <c r="U238" s="334">
        <v>6000.684</v>
      </c>
      <c r="V238" s="355">
        <v>0</v>
      </c>
      <c r="W238" s="355">
        <v>0</v>
      </c>
      <c r="X238" s="334">
        <v>0</v>
      </c>
      <c r="Y238" s="334">
        <v>6201.02</v>
      </c>
      <c r="Z238" s="362">
        <v>-200.336</v>
      </c>
    </row>
    <row r="239" spans="1:26">
      <c r="A239" s="335">
        <v>2101101</v>
      </c>
      <c r="B239" s="340" t="s">
        <v>971</v>
      </c>
      <c r="C239" s="365"/>
      <c r="D239" s="365"/>
      <c r="E239" s="365"/>
      <c r="F239" s="365"/>
      <c r="G239" s="334">
        <v>2350.2145</v>
      </c>
      <c r="H239" s="334"/>
      <c r="I239" s="334"/>
      <c r="J239" s="334"/>
      <c r="K239" s="334"/>
      <c r="L239" s="334"/>
      <c r="M239" s="334"/>
      <c r="N239" s="334"/>
      <c r="O239" s="334"/>
      <c r="P239" s="334"/>
      <c r="Q239" s="334"/>
      <c r="R239" s="334"/>
      <c r="S239" s="334"/>
      <c r="T239" s="334"/>
      <c r="U239" s="356">
        <v>2350.2145</v>
      </c>
      <c r="V239" s="355">
        <v>0</v>
      </c>
      <c r="W239" s="355">
        <v>0</v>
      </c>
      <c r="X239" s="334">
        <v>0</v>
      </c>
      <c r="Y239" s="334"/>
      <c r="Z239" s="334"/>
    </row>
    <row r="240" spans="1:26">
      <c r="A240" s="335">
        <v>2101102</v>
      </c>
      <c r="B240" s="340" t="s">
        <v>972</v>
      </c>
      <c r="C240" s="365"/>
      <c r="D240" s="365"/>
      <c r="E240" s="365"/>
      <c r="F240" s="365"/>
      <c r="G240" s="334">
        <v>3650.4695</v>
      </c>
      <c r="H240" s="334"/>
      <c r="I240" s="334"/>
      <c r="J240" s="334"/>
      <c r="K240" s="334"/>
      <c r="L240" s="334"/>
      <c r="M240" s="334"/>
      <c r="N240" s="334"/>
      <c r="O240" s="334"/>
      <c r="P240" s="334"/>
      <c r="Q240" s="334"/>
      <c r="R240" s="334"/>
      <c r="S240" s="334"/>
      <c r="T240" s="334"/>
      <c r="U240" s="356">
        <v>3650.4695</v>
      </c>
      <c r="V240" s="355">
        <v>0</v>
      </c>
      <c r="W240" s="355">
        <v>0</v>
      </c>
      <c r="X240" s="334">
        <v>0</v>
      </c>
      <c r="Y240" s="334"/>
      <c r="Z240" s="334"/>
    </row>
    <row r="241" ht="14.25" spans="1:26">
      <c r="A241" s="335">
        <v>21015</v>
      </c>
      <c r="B241" s="337" t="s">
        <v>973</v>
      </c>
      <c r="C241" s="333">
        <v>43</v>
      </c>
      <c r="D241" s="333">
        <v>0</v>
      </c>
      <c r="E241" s="333">
        <v>21</v>
      </c>
      <c r="F241" s="333">
        <v>28</v>
      </c>
      <c r="G241" s="334">
        <v>388.72864</v>
      </c>
      <c r="H241" s="334">
        <v>164.1468</v>
      </c>
      <c r="I241" s="334">
        <v>8.20734</v>
      </c>
      <c r="J241" s="334">
        <v>0</v>
      </c>
      <c r="K241" s="334">
        <v>13.6789</v>
      </c>
      <c r="L241" s="334">
        <v>53.2044</v>
      </c>
      <c r="M241" s="334">
        <v>27.95</v>
      </c>
      <c r="N241" s="334">
        <v>0.756</v>
      </c>
      <c r="O241" s="334">
        <v>91.9572</v>
      </c>
      <c r="P241" s="334">
        <v>0</v>
      </c>
      <c r="Q241" s="334">
        <v>0</v>
      </c>
      <c r="R241" s="334">
        <v>0</v>
      </c>
      <c r="S241" s="334">
        <v>0</v>
      </c>
      <c r="T241" s="334">
        <v>0</v>
      </c>
      <c r="U241" s="334">
        <v>0</v>
      </c>
      <c r="V241" s="355">
        <v>28</v>
      </c>
      <c r="W241" s="355">
        <v>1</v>
      </c>
      <c r="X241" s="334">
        <v>0.828</v>
      </c>
      <c r="Y241" s="334"/>
      <c r="Z241" s="334"/>
    </row>
    <row r="242" ht="14.25" spans="1:26">
      <c r="A242" s="335">
        <v>2101501</v>
      </c>
      <c r="B242" s="341" t="s">
        <v>974</v>
      </c>
      <c r="C242" s="333">
        <v>43</v>
      </c>
      <c r="D242" s="333">
        <v>0</v>
      </c>
      <c r="E242" s="333">
        <v>21</v>
      </c>
      <c r="F242" s="333">
        <v>28</v>
      </c>
      <c r="G242" s="334">
        <v>388.72864</v>
      </c>
      <c r="H242" s="334">
        <v>164.1468</v>
      </c>
      <c r="I242" s="334">
        <v>8.20734</v>
      </c>
      <c r="J242" s="334">
        <v>0</v>
      </c>
      <c r="K242" s="334">
        <v>13.6789</v>
      </c>
      <c r="L242" s="334">
        <v>53.2044</v>
      </c>
      <c r="M242" s="334">
        <v>27.95</v>
      </c>
      <c r="N242" s="334">
        <v>0.756</v>
      </c>
      <c r="O242" s="334">
        <v>91.9572</v>
      </c>
      <c r="P242" s="334">
        <v>0</v>
      </c>
      <c r="Q242" s="334"/>
      <c r="R242" s="334"/>
      <c r="S242" s="334">
        <v>0</v>
      </c>
      <c r="T242" s="334">
        <v>0</v>
      </c>
      <c r="U242" s="356"/>
      <c r="V242" s="355">
        <v>28</v>
      </c>
      <c r="W242" s="355">
        <v>1</v>
      </c>
      <c r="X242" s="334">
        <v>0.828</v>
      </c>
      <c r="Y242" s="334"/>
      <c r="Z242" s="334"/>
    </row>
    <row r="243" spans="1:26">
      <c r="A243" s="335">
        <v>211</v>
      </c>
      <c r="B243" s="336" t="s">
        <v>975</v>
      </c>
      <c r="C243" s="333">
        <v>233</v>
      </c>
      <c r="D243" s="333">
        <v>232</v>
      </c>
      <c r="E243" s="333">
        <v>26</v>
      </c>
      <c r="F243" s="333">
        <v>469</v>
      </c>
      <c r="G243" s="334">
        <v>2829.57718285714</v>
      </c>
      <c r="H243" s="334">
        <v>1046.2848</v>
      </c>
      <c r="I243" s="334">
        <v>52.31424</v>
      </c>
      <c r="J243" s="334">
        <v>573.557142857142</v>
      </c>
      <c r="K243" s="334">
        <v>0.2686</v>
      </c>
      <c r="L243" s="334">
        <v>304.2228</v>
      </c>
      <c r="M243" s="334">
        <v>151.45</v>
      </c>
      <c r="N243" s="334">
        <v>0.864</v>
      </c>
      <c r="O243" s="334">
        <v>3.048</v>
      </c>
      <c r="P243" s="334">
        <v>0</v>
      </c>
      <c r="Q243" s="334">
        <v>0</v>
      </c>
      <c r="R243" s="334">
        <v>0</v>
      </c>
      <c r="S243" s="334">
        <v>210.588</v>
      </c>
      <c r="T243" s="334">
        <v>0</v>
      </c>
      <c r="U243" s="334">
        <v>0</v>
      </c>
      <c r="V243" s="355">
        <v>469</v>
      </c>
      <c r="W243" s="355">
        <v>25</v>
      </c>
      <c r="X243" s="334">
        <v>17.9796</v>
      </c>
      <c r="Y243" s="334">
        <v>3043.8366</v>
      </c>
      <c r="Z243" s="362">
        <v>-214.259417142857</v>
      </c>
    </row>
    <row r="244" ht="14.25" spans="1:26">
      <c r="A244" s="335">
        <v>21101</v>
      </c>
      <c r="B244" s="366" t="s">
        <v>976</v>
      </c>
      <c r="C244" s="333">
        <v>3</v>
      </c>
      <c r="D244" s="333">
        <v>2</v>
      </c>
      <c r="E244" s="333">
        <v>0</v>
      </c>
      <c r="F244" s="333">
        <v>17</v>
      </c>
      <c r="G244" s="334">
        <v>41.33796</v>
      </c>
      <c r="H244" s="334">
        <v>10.7952</v>
      </c>
      <c r="I244" s="334">
        <v>0.53976</v>
      </c>
      <c r="J244" s="334">
        <v>4.5</v>
      </c>
      <c r="K244" s="334">
        <v>0.2686</v>
      </c>
      <c r="L244" s="334">
        <v>3.4644</v>
      </c>
      <c r="M244" s="334">
        <v>1.95</v>
      </c>
      <c r="N244" s="334">
        <v>0</v>
      </c>
      <c r="O244" s="334">
        <v>1.992</v>
      </c>
      <c r="P244" s="334">
        <v>0</v>
      </c>
      <c r="Q244" s="334">
        <v>0</v>
      </c>
      <c r="R244" s="334">
        <v>0</v>
      </c>
      <c r="S244" s="334">
        <v>0</v>
      </c>
      <c r="T244" s="334">
        <v>0</v>
      </c>
      <c r="U244" s="334">
        <v>0</v>
      </c>
      <c r="V244" s="355">
        <v>17</v>
      </c>
      <c r="W244" s="355">
        <v>1</v>
      </c>
      <c r="X244" s="334">
        <v>0.828</v>
      </c>
      <c r="Y244" s="334"/>
      <c r="Z244" s="334"/>
    </row>
    <row r="245" spans="1:26">
      <c r="A245" s="335">
        <v>2110101</v>
      </c>
      <c r="B245" s="340" t="s">
        <v>977</v>
      </c>
      <c r="C245" s="333">
        <v>3</v>
      </c>
      <c r="D245" s="333">
        <v>2</v>
      </c>
      <c r="E245" s="333">
        <v>0</v>
      </c>
      <c r="F245" s="333">
        <v>17</v>
      </c>
      <c r="G245" s="334">
        <v>41.33796</v>
      </c>
      <c r="H245" s="334">
        <v>10.7952</v>
      </c>
      <c r="I245" s="334">
        <v>0.53976</v>
      </c>
      <c r="J245" s="334">
        <v>4.5</v>
      </c>
      <c r="K245" s="334">
        <v>0.2686</v>
      </c>
      <c r="L245" s="334">
        <v>3.4644</v>
      </c>
      <c r="M245" s="334">
        <v>1.95</v>
      </c>
      <c r="N245" s="334">
        <v>0</v>
      </c>
      <c r="O245" s="334">
        <v>1.992</v>
      </c>
      <c r="P245" s="334">
        <v>0</v>
      </c>
      <c r="Q245" s="334"/>
      <c r="R245" s="334"/>
      <c r="S245" s="334">
        <v>0</v>
      </c>
      <c r="T245" s="334">
        <v>0</v>
      </c>
      <c r="U245" s="356"/>
      <c r="V245" s="355">
        <v>17</v>
      </c>
      <c r="W245" s="355">
        <v>1</v>
      </c>
      <c r="X245" s="334">
        <v>0.828</v>
      </c>
      <c r="Y245" s="334"/>
      <c r="Z245" s="334"/>
    </row>
    <row r="246" ht="14.25" spans="1:26">
      <c r="A246" s="335">
        <v>21104</v>
      </c>
      <c r="B246" s="366" t="s">
        <v>978</v>
      </c>
      <c r="C246" s="333">
        <v>230</v>
      </c>
      <c r="D246" s="333">
        <v>230</v>
      </c>
      <c r="E246" s="333">
        <v>26</v>
      </c>
      <c r="F246" s="333">
        <v>452</v>
      </c>
      <c r="G246" s="334">
        <v>2788.23922285714</v>
      </c>
      <c r="H246" s="334">
        <v>1035.4896</v>
      </c>
      <c r="I246" s="334">
        <v>51.77448</v>
      </c>
      <c r="J246" s="334">
        <v>569.057142857142</v>
      </c>
      <c r="K246" s="334">
        <v>0</v>
      </c>
      <c r="L246" s="334">
        <v>300.7584</v>
      </c>
      <c r="M246" s="334">
        <v>149.5</v>
      </c>
      <c r="N246" s="334">
        <v>0.864</v>
      </c>
      <c r="O246" s="334">
        <v>1.056</v>
      </c>
      <c r="P246" s="334">
        <v>0</v>
      </c>
      <c r="Q246" s="334">
        <v>0</v>
      </c>
      <c r="R246" s="334">
        <v>0</v>
      </c>
      <c r="S246" s="334">
        <v>210.588</v>
      </c>
      <c r="T246" s="334">
        <v>0</v>
      </c>
      <c r="U246" s="334">
        <v>0</v>
      </c>
      <c r="V246" s="355">
        <v>452</v>
      </c>
      <c r="W246" s="355">
        <v>24</v>
      </c>
      <c r="X246" s="334">
        <v>17.1516</v>
      </c>
      <c r="Y246" s="334"/>
      <c r="Z246" s="334"/>
    </row>
    <row r="247" ht="14.25" spans="1:26">
      <c r="A247" s="335">
        <v>2110406</v>
      </c>
      <c r="B247" s="341" t="s">
        <v>979</v>
      </c>
      <c r="C247" s="333">
        <v>5</v>
      </c>
      <c r="D247" s="333">
        <v>5</v>
      </c>
      <c r="E247" s="333">
        <v>1</v>
      </c>
      <c r="F247" s="333">
        <v>1</v>
      </c>
      <c r="G247" s="334">
        <v>51.5149142857143</v>
      </c>
      <c r="H247" s="334">
        <v>26.112</v>
      </c>
      <c r="I247" s="334">
        <v>1.3056</v>
      </c>
      <c r="J247" s="334">
        <v>12.9857142857143</v>
      </c>
      <c r="K247" s="334">
        <v>0</v>
      </c>
      <c r="L247" s="334">
        <v>6.8256</v>
      </c>
      <c r="M247" s="334">
        <v>3.25</v>
      </c>
      <c r="N247" s="334">
        <v>0.036</v>
      </c>
      <c r="O247" s="334">
        <v>0</v>
      </c>
      <c r="P247" s="334">
        <v>0</v>
      </c>
      <c r="Q247" s="334"/>
      <c r="R247" s="334"/>
      <c r="S247" s="334">
        <v>0</v>
      </c>
      <c r="T247" s="334">
        <v>0</v>
      </c>
      <c r="U247" s="356"/>
      <c r="V247" s="355">
        <v>1</v>
      </c>
      <c r="W247" s="355">
        <v>0</v>
      </c>
      <c r="X247" s="334">
        <v>0</v>
      </c>
      <c r="Y247" s="334"/>
      <c r="Z247" s="334"/>
    </row>
    <row r="248" ht="14.25" spans="1:26">
      <c r="A248" s="335">
        <v>2110406</v>
      </c>
      <c r="B248" s="341" t="s">
        <v>980</v>
      </c>
      <c r="C248" s="333">
        <v>181</v>
      </c>
      <c r="D248" s="333">
        <v>181</v>
      </c>
      <c r="E248" s="333">
        <v>22</v>
      </c>
      <c r="F248" s="333">
        <v>396</v>
      </c>
      <c r="G248" s="334">
        <v>2240.02568857143</v>
      </c>
      <c r="H248" s="334">
        <v>817.9572</v>
      </c>
      <c r="I248" s="334">
        <v>40.89786</v>
      </c>
      <c r="J248" s="334">
        <v>448.431428571428</v>
      </c>
      <c r="K248" s="334">
        <v>0</v>
      </c>
      <c r="L248" s="334">
        <v>237.0456</v>
      </c>
      <c r="M248" s="334">
        <v>117.65</v>
      </c>
      <c r="N248" s="334">
        <v>0.72</v>
      </c>
      <c r="O248" s="334">
        <v>1.056</v>
      </c>
      <c r="P248" s="334">
        <v>0</v>
      </c>
      <c r="Q248" s="334"/>
      <c r="R248" s="334"/>
      <c r="S248" s="334">
        <v>165.132</v>
      </c>
      <c r="T248" s="334">
        <v>0</v>
      </c>
      <c r="U248" s="356"/>
      <c r="V248" s="355">
        <v>396</v>
      </c>
      <c r="W248" s="355">
        <v>20</v>
      </c>
      <c r="X248" s="334">
        <v>15.1356</v>
      </c>
      <c r="Y248" s="334"/>
      <c r="Z248" s="334"/>
    </row>
    <row r="249" ht="14.25" spans="1:26">
      <c r="A249" s="335">
        <v>2110406</v>
      </c>
      <c r="B249" s="341" t="s">
        <v>981</v>
      </c>
      <c r="C249" s="333">
        <v>44</v>
      </c>
      <c r="D249" s="333">
        <v>44</v>
      </c>
      <c r="E249" s="333">
        <v>3</v>
      </c>
      <c r="F249" s="333">
        <v>55</v>
      </c>
      <c r="G249" s="334">
        <v>496.69862</v>
      </c>
      <c r="H249" s="334">
        <v>191.4204</v>
      </c>
      <c r="I249" s="334">
        <v>9.57102</v>
      </c>
      <c r="J249" s="334">
        <v>107.64</v>
      </c>
      <c r="K249" s="334">
        <v>0</v>
      </c>
      <c r="L249" s="334">
        <v>56.8872</v>
      </c>
      <c r="M249" s="334">
        <v>28.6</v>
      </c>
      <c r="N249" s="334">
        <v>0.108</v>
      </c>
      <c r="O249" s="334">
        <v>0</v>
      </c>
      <c r="P249" s="334">
        <v>0</v>
      </c>
      <c r="Q249" s="334"/>
      <c r="R249" s="334"/>
      <c r="S249" s="334">
        <v>45.456</v>
      </c>
      <c r="T249" s="334">
        <v>0</v>
      </c>
      <c r="U249" s="356"/>
      <c r="V249" s="355">
        <v>55</v>
      </c>
      <c r="W249" s="355">
        <v>4</v>
      </c>
      <c r="X249" s="334">
        <v>2.016</v>
      </c>
      <c r="Y249" s="334"/>
      <c r="Z249" s="334"/>
    </row>
    <row r="250" spans="1:26">
      <c r="A250" s="335">
        <v>212</v>
      </c>
      <c r="B250" s="336" t="s">
        <v>982</v>
      </c>
      <c r="C250" s="333">
        <v>248</v>
      </c>
      <c r="D250" s="333">
        <v>164</v>
      </c>
      <c r="E250" s="333">
        <v>38</v>
      </c>
      <c r="F250" s="333">
        <v>132</v>
      </c>
      <c r="G250" s="334">
        <v>2251.72910571429</v>
      </c>
      <c r="H250" s="334">
        <v>986.5704</v>
      </c>
      <c r="I250" s="334">
        <v>49.32852</v>
      </c>
      <c r="J250" s="334">
        <v>396.814285714286</v>
      </c>
      <c r="K250" s="334">
        <v>27.8855</v>
      </c>
      <c r="L250" s="334">
        <v>312.1596</v>
      </c>
      <c r="M250" s="334">
        <v>161.2</v>
      </c>
      <c r="N250" s="334">
        <v>1.368</v>
      </c>
      <c r="O250" s="334">
        <v>180.3168</v>
      </c>
      <c r="P250" s="334">
        <v>0.264</v>
      </c>
      <c r="Q250" s="334">
        <v>0</v>
      </c>
      <c r="R250" s="334">
        <v>0</v>
      </c>
      <c r="S250" s="334">
        <v>0</v>
      </c>
      <c r="T250" s="334">
        <v>0</v>
      </c>
      <c r="U250" s="334">
        <v>0</v>
      </c>
      <c r="V250" s="355">
        <v>132</v>
      </c>
      <c r="W250" s="355">
        <v>5</v>
      </c>
      <c r="X250" s="334">
        <v>3.822</v>
      </c>
      <c r="Y250" s="334">
        <v>2305.4595</v>
      </c>
      <c r="Z250" s="362">
        <v>-53.7303942857143</v>
      </c>
    </row>
    <row r="251" ht="14.25" spans="1:26">
      <c r="A251" s="335">
        <v>21201</v>
      </c>
      <c r="B251" s="337" t="s">
        <v>983</v>
      </c>
      <c r="C251" s="333">
        <v>182</v>
      </c>
      <c r="D251" s="333">
        <v>98</v>
      </c>
      <c r="E251" s="333">
        <v>27</v>
      </c>
      <c r="F251" s="333">
        <v>82</v>
      </c>
      <c r="G251" s="334">
        <v>1648.87050571429</v>
      </c>
      <c r="H251" s="334">
        <v>729.2064</v>
      </c>
      <c r="I251" s="334">
        <v>36.46032</v>
      </c>
      <c r="J251" s="334">
        <v>241.594285714286</v>
      </c>
      <c r="K251" s="334">
        <v>27.8855</v>
      </c>
      <c r="L251" s="334">
        <v>231.3612</v>
      </c>
      <c r="M251" s="334">
        <v>118.3</v>
      </c>
      <c r="N251" s="334">
        <v>0.972</v>
      </c>
      <c r="O251" s="334">
        <v>180.3168</v>
      </c>
      <c r="P251" s="334">
        <v>0.264</v>
      </c>
      <c r="Q251" s="334">
        <v>0</v>
      </c>
      <c r="R251" s="334">
        <v>0</v>
      </c>
      <c r="S251" s="334">
        <v>0</v>
      </c>
      <c r="T251" s="334">
        <v>0</v>
      </c>
      <c r="U251" s="334">
        <v>0</v>
      </c>
      <c r="V251" s="355">
        <v>82</v>
      </c>
      <c r="W251" s="355">
        <v>1</v>
      </c>
      <c r="X251" s="334">
        <v>0.51</v>
      </c>
      <c r="Y251" s="334"/>
      <c r="Z251" s="334"/>
    </row>
    <row r="252" spans="1:26">
      <c r="A252" s="335">
        <v>2120101</v>
      </c>
      <c r="B252" s="340" t="s">
        <v>984</v>
      </c>
      <c r="C252" s="333">
        <v>29</v>
      </c>
      <c r="D252" s="333">
        <v>16</v>
      </c>
      <c r="E252" s="333">
        <v>5</v>
      </c>
      <c r="F252" s="333">
        <v>24</v>
      </c>
      <c r="G252" s="334">
        <v>288.618837142857</v>
      </c>
      <c r="H252" s="334">
        <v>124.7196</v>
      </c>
      <c r="I252" s="334">
        <v>6.23598</v>
      </c>
      <c r="J252" s="334">
        <v>40.1228571428571</v>
      </c>
      <c r="K252" s="334">
        <v>5.0532</v>
      </c>
      <c r="L252" s="334">
        <v>38.7156</v>
      </c>
      <c r="M252" s="334">
        <v>18.85</v>
      </c>
      <c r="N252" s="334">
        <v>0.18</v>
      </c>
      <c r="O252" s="334">
        <v>30.2316</v>
      </c>
      <c r="P252" s="334">
        <v>0</v>
      </c>
      <c r="Q252" s="334"/>
      <c r="R252" s="334"/>
      <c r="S252" s="334">
        <v>0</v>
      </c>
      <c r="T252" s="334">
        <v>0</v>
      </c>
      <c r="U252" s="356"/>
      <c r="V252" s="355">
        <v>24</v>
      </c>
      <c r="W252" s="355">
        <v>1</v>
      </c>
      <c r="X252" s="334">
        <v>0.51</v>
      </c>
      <c r="Y252" s="334"/>
      <c r="Z252" s="334"/>
    </row>
    <row r="253" ht="14.25" spans="1:26">
      <c r="A253" s="335">
        <v>2120101</v>
      </c>
      <c r="B253" s="341" t="s">
        <v>985</v>
      </c>
      <c r="C253" s="333">
        <v>23</v>
      </c>
      <c r="D253" s="333">
        <v>13</v>
      </c>
      <c r="E253" s="333">
        <v>4</v>
      </c>
      <c r="F253" s="333">
        <v>4</v>
      </c>
      <c r="G253" s="334">
        <v>196.48554</v>
      </c>
      <c r="H253" s="334">
        <v>87.9948</v>
      </c>
      <c r="I253" s="334">
        <v>4.39974</v>
      </c>
      <c r="J253" s="334">
        <v>28.32</v>
      </c>
      <c r="K253" s="334">
        <v>4.117</v>
      </c>
      <c r="L253" s="334">
        <v>28.6152</v>
      </c>
      <c r="M253" s="334">
        <v>14.95</v>
      </c>
      <c r="N253" s="334">
        <v>0.144</v>
      </c>
      <c r="O253" s="334">
        <v>23.9448</v>
      </c>
      <c r="P253" s="334">
        <v>0</v>
      </c>
      <c r="Q253" s="334"/>
      <c r="R253" s="334"/>
      <c r="S253" s="334">
        <v>0</v>
      </c>
      <c r="T253" s="334">
        <v>0</v>
      </c>
      <c r="U253" s="356"/>
      <c r="V253" s="355">
        <v>4</v>
      </c>
      <c r="W253" s="355">
        <v>0</v>
      </c>
      <c r="X253" s="334">
        <v>0</v>
      </c>
      <c r="Y253" s="334"/>
      <c r="Z253" s="334"/>
    </row>
    <row r="254" spans="1:26">
      <c r="A254" s="335">
        <v>2120101</v>
      </c>
      <c r="B254" s="340" t="s">
        <v>986</v>
      </c>
      <c r="C254" s="333">
        <v>61</v>
      </c>
      <c r="D254" s="333">
        <v>0</v>
      </c>
      <c r="E254" s="333">
        <v>2</v>
      </c>
      <c r="F254" s="333">
        <v>17</v>
      </c>
      <c r="G254" s="334">
        <v>510.86408</v>
      </c>
      <c r="H254" s="334">
        <v>224.5836</v>
      </c>
      <c r="I254" s="334">
        <v>11.22918</v>
      </c>
      <c r="J254" s="334">
        <v>0</v>
      </c>
      <c r="K254" s="334">
        <v>18.7153</v>
      </c>
      <c r="L254" s="334">
        <v>73.4736</v>
      </c>
      <c r="M254" s="334">
        <v>39.65</v>
      </c>
      <c r="N254" s="334">
        <v>0.072</v>
      </c>
      <c r="O254" s="334">
        <v>126.1404</v>
      </c>
      <c r="P254" s="334">
        <v>0</v>
      </c>
      <c r="Q254" s="334"/>
      <c r="R254" s="334"/>
      <c r="S254" s="334">
        <v>0</v>
      </c>
      <c r="T254" s="334">
        <v>0</v>
      </c>
      <c r="U254" s="356"/>
      <c r="V254" s="355">
        <v>17</v>
      </c>
      <c r="W254" s="355">
        <v>0</v>
      </c>
      <c r="X254" s="334">
        <v>0</v>
      </c>
      <c r="Y254" s="334"/>
      <c r="Z254" s="334"/>
    </row>
    <row r="255" ht="14.25" spans="1:26">
      <c r="A255" s="335">
        <v>2120106</v>
      </c>
      <c r="B255" s="341" t="s">
        <v>987</v>
      </c>
      <c r="C255" s="333">
        <v>18</v>
      </c>
      <c r="D255" s="333">
        <v>18</v>
      </c>
      <c r="E255" s="333">
        <v>2</v>
      </c>
      <c r="F255" s="333">
        <v>8</v>
      </c>
      <c r="G255" s="334">
        <v>187.35416</v>
      </c>
      <c r="H255" s="334">
        <v>89.3952</v>
      </c>
      <c r="I255" s="334">
        <v>4.46976</v>
      </c>
      <c r="J255" s="334">
        <v>48.06</v>
      </c>
      <c r="K255" s="334">
        <v>0</v>
      </c>
      <c r="L255" s="334">
        <v>25.6572</v>
      </c>
      <c r="M255" s="334">
        <v>11.7</v>
      </c>
      <c r="N255" s="334">
        <v>0.072</v>
      </c>
      <c r="O255" s="334">
        <v>0</v>
      </c>
      <c r="P255" s="334">
        <v>0</v>
      </c>
      <c r="Q255" s="334"/>
      <c r="R255" s="334"/>
      <c r="S255" s="334">
        <v>0</v>
      </c>
      <c r="T255" s="334">
        <v>0</v>
      </c>
      <c r="U255" s="356"/>
      <c r="V255" s="355">
        <v>8</v>
      </c>
      <c r="W255" s="355">
        <v>0</v>
      </c>
      <c r="X255" s="334">
        <v>0</v>
      </c>
      <c r="Y255" s="334"/>
      <c r="Z255" s="334"/>
    </row>
    <row r="256" spans="1:26">
      <c r="A256" s="335">
        <v>2120199</v>
      </c>
      <c r="B256" s="340" t="s">
        <v>988</v>
      </c>
      <c r="C256" s="333">
        <v>22</v>
      </c>
      <c r="D256" s="333">
        <v>22</v>
      </c>
      <c r="E256" s="333">
        <v>6</v>
      </c>
      <c r="F256" s="333">
        <v>0</v>
      </c>
      <c r="G256" s="334">
        <v>184.377868571429</v>
      </c>
      <c r="H256" s="334">
        <v>84.7368</v>
      </c>
      <c r="I256" s="334">
        <v>4.23684</v>
      </c>
      <c r="J256" s="334">
        <v>53.2114285714286</v>
      </c>
      <c r="K256" s="334">
        <v>0</v>
      </c>
      <c r="L256" s="334">
        <v>27.4128</v>
      </c>
      <c r="M256" s="334">
        <v>14.3</v>
      </c>
      <c r="N256" s="334">
        <v>0.216</v>
      </c>
      <c r="O256" s="334">
        <v>0</v>
      </c>
      <c r="P256" s="334">
        <v>0.264</v>
      </c>
      <c r="Q256" s="334"/>
      <c r="R256" s="334"/>
      <c r="S256" s="334">
        <v>0</v>
      </c>
      <c r="T256" s="334">
        <v>0</v>
      </c>
      <c r="U256" s="356"/>
      <c r="V256" s="355">
        <v>0</v>
      </c>
      <c r="W256" s="355">
        <v>0</v>
      </c>
      <c r="X256" s="334">
        <v>0</v>
      </c>
      <c r="Y256" s="334"/>
      <c r="Z256" s="334"/>
    </row>
    <row r="257" spans="1:26">
      <c r="A257" s="335">
        <v>2120199</v>
      </c>
      <c r="B257" s="340" t="s">
        <v>989</v>
      </c>
      <c r="C257" s="333">
        <v>29</v>
      </c>
      <c r="D257" s="333">
        <v>29</v>
      </c>
      <c r="E257" s="333">
        <v>8</v>
      </c>
      <c r="F257" s="333">
        <v>29</v>
      </c>
      <c r="G257" s="334">
        <v>281.17002</v>
      </c>
      <c r="H257" s="334">
        <v>117.7764</v>
      </c>
      <c r="I257" s="334">
        <v>5.88882</v>
      </c>
      <c r="J257" s="334">
        <v>71.88</v>
      </c>
      <c r="K257" s="334">
        <v>0</v>
      </c>
      <c r="L257" s="334">
        <v>37.4868</v>
      </c>
      <c r="M257" s="334">
        <v>18.85</v>
      </c>
      <c r="N257" s="334">
        <v>0.288</v>
      </c>
      <c r="O257" s="334">
        <v>0</v>
      </c>
      <c r="P257" s="334">
        <v>0</v>
      </c>
      <c r="Q257" s="334"/>
      <c r="R257" s="334"/>
      <c r="S257" s="334">
        <v>0</v>
      </c>
      <c r="T257" s="334">
        <v>0</v>
      </c>
      <c r="U257" s="356"/>
      <c r="V257" s="355">
        <v>29</v>
      </c>
      <c r="W257" s="355">
        <v>0</v>
      </c>
      <c r="X257" s="334">
        <v>0</v>
      </c>
      <c r="Y257" s="334"/>
      <c r="Z257" s="334"/>
    </row>
    <row r="258" ht="14.25" spans="1:26">
      <c r="A258" s="335">
        <v>21203</v>
      </c>
      <c r="B258" s="337" t="s">
        <v>990</v>
      </c>
      <c r="C258" s="333">
        <v>9</v>
      </c>
      <c r="D258" s="333">
        <v>9</v>
      </c>
      <c r="E258" s="333">
        <v>1</v>
      </c>
      <c r="F258" s="333">
        <v>1</v>
      </c>
      <c r="G258" s="334">
        <v>82.6999428571429</v>
      </c>
      <c r="H258" s="334">
        <v>40.008</v>
      </c>
      <c r="I258" s="334">
        <v>2.0004</v>
      </c>
      <c r="J258" s="334">
        <v>22.2771428571429</v>
      </c>
      <c r="K258" s="334">
        <v>0</v>
      </c>
      <c r="L258" s="334">
        <v>11.5284</v>
      </c>
      <c r="M258" s="334">
        <v>5.85</v>
      </c>
      <c r="N258" s="334">
        <v>0.036</v>
      </c>
      <c r="O258" s="334">
        <v>0</v>
      </c>
      <c r="P258" s="334">
        <v>0</v>
      </c>
      <c r="Q258" s="334">
        <v>0</v>
      </c>
      <c r="R258" s="334">
        <v>0</v>
      </c>
      <c r="S258" s="334">
        <v>0</v>
      </c>
      <c r="T258" s="334">
        <v>0</v>
      </c>
      <c r="U258" s="334">
        <v>0</v>
      </c>
      <c r="V258" s="355">
        <v>1</v>
      </c>
      <c r="W258" s="355">
        <v>0</v>
      </c>
      <c r="X258" s="334">
        <v>0</v>
      </c>
      <c r="Y258" s="334"/>
      <c r="Z258" s="334"/>
    </row>
    <row r="259" ht="14.25" spans="1:26">
      <c r="A259" s="335">
        <v>2120399</v>
      </c>
      <c r="B259" s="341" t="s">
        <v>991</v>
      </c>
      <c r="C259" s="333">
        <v>9</v>
      </c>
      <c r="D259" s="333">
        <v>9</v>
      </c>
      <c r="E259" s="333">
        <v>1</v>
      </c>
      <c r="F259" s="333">
        <v>1</v>
      </c>
      <c r="G259" s="334">
        <v>82.6999428571429</v>
      </c>
      <c r="H259" s="334">
        <v>40.008</v>
      </c>
      <c r="I259" s="334">
        <v>2.0004</v>
      </c>
      <c r="J259" s="334">
        <v>22.2771428571429</v>
      </c>
      <c r="K259" s="334">
        <v>0</v>
      </c>
      <c r="L259" s="334">
        <v>11.5284</v>
      </c>
      <c r="M259" s="334">
        <v>5.85</v>
      </c>
      <c r="N259" s="334">
        <v>0.036</v>
      </c>
      <c r="O259" s="334">
        <v>0</v>
      </c>
      <c r="P259" s="334">
        <v>0</v>
      </c>
      <c r="Q259" s="334"/>
      <c r="R259" s="334"/>
      <c r="S259" s="334">
        <v>0</v>
      </c>
      <c r="T259" s="334">
        <v>0</v>
      </c>
      <c r="U259" s="356"/>
      <c r="V259" s="355">
        <v>1</v>
      </c>
      <c r="W259" s="355">
        <v>0</v>
      </c>
      <c r="X259" s="334">
        <v>0</v>
      </c>
      <c r="Y259" s="334"/>
      <c r="Z259" s="334"/>
    </row>
    <row r="260" ht="14.25" spans="1:26">
      <c r="A260" s="335">
        <v>21205</v>
      </c>
      <c r="B260" s="337" t="s">
        <v>992</v>
      </c>
      <c r="C260" s="333">
        <v>57</v>
      </c>
      <c r="D260" s="333">
        <v>57</v>
      </c>
      <c r="E260" s="333">
        <v>10</v>
      </c>
      <c r="F260" s="333">
        <v>49</v>
      </c>
      <c r="G260" s="334">
        <v>520.158657142857</v>
      </c>
      <c r="H260" s="334">
        <v>217.356</v>
      </c>
      <c r="I260" s="334">
        <v>10.8678</v>
      </c>
      <c r="J260" s="334">
        <v>132.942857142857</v>
      </c>
      <c r="K260" s="334">
        <v>0</v>
      </c>
      <c r="L260" s="334">
        <v>69.27</v>
      </c>
      <c r="M260" s="334">
        <v>37.05</v>
      </c>
      <c r="N260" s="334">
        <v>0.36</v>
      </c>
      <c r="O260" s="334">
        <v>0</v>
      </c>
      <c r="P260" s="334">
        <v>0</v>
      </c>
      <c r="Q260" s="334">
        <v>0</v>
      </c>
      <c r="R260" s="334">
        <v>0</v>
      </c>
      <c r="S260" s="334">
        <v>0</v>
      </c>
      <c r="T260" s="334">
        <v>0</v>
      </c>
      <c r="U260" s="334">
        <v>0</v>
      </c>
      <c r="V260" s="355">
        <v>49</v>
      </c>
      <c r="W260" s="355">
        <v>4</v>
      </c>
      <c r="X260" s="334">
        <v>3.312</v>
      </c>
      <c r="Y260" s="334"/>
      <c r="Z260" s="334"/>
    </row>
    <row r="261" spans="1:26">
      <c r="A261" s="335">
        <v>2120501</v>
      </c>
      <c r="B261" s="338" t="s">
        <v>993</v>
      </c>
      <c r="C261" s="333">
        <v>57</v>
      </c>
      <c r="D261" s="333">
        <v>57</v>
      </c>
      <c r="E261" s="333">
        <v>10</v>
      </c>
      <c r="F261" s="333">
        <v>49</v>
      </c>
      <c r="G261" s="334">
        <v>520.158657142857</v>
      </c>
      <c r="H261" s="334">
        <v>217.356</v>
      </c>
      <c r="I261" s="334">
        <v>10.8678</v>
      </c>
      <c r="J261" s="334">
        <v>132.942857142857</v>
      </c>
      <c r="K261" s="334">
        <v>0</v>
      </c>
      <c r="L261" s="334">
        <v>69.27</v>
      </c>
      <c r="M261" s="334">
        <v>37.05</v>
      </c>
      <c r="N261" s="334">
        <v>0.36</v>
      </c>
      <c r="O261" s="334">
        <v>0</v>
      </c>
      <c r="P261" s="334">
        <v>0</v>
      </c>
      <c r="Q261" s="334"/>
      <c r="R261" s="334"/>
      <c r="S261" s="334">
        <v>0</v>
      </c>
      <c r="T261" s="334">
        <v>0</v>
      </c>
      <c r="U261" s="356"/>
      <c r="V261" s="355">
        <v>49</v>
      </c>
      <c r="W261" s="355">
        <v>4</v>
      </c>
      <c r="X261" s="334">
        <v>3.312</v>
      </c>
      <c r="Y261" s="334"/>
      <c r="Z261" s="334"/>
    </row>
    <row r="262" spans="1:26">
      <c r="A262" s="335">
        <v>213</v>
      </c>
      <c r="B262" s="336" t="s">
        <v>994</v>
      </c>
      <c r="C262" s="333">
        <v>422</v>
      </c>
      <c r="D262" s="333">
        <v>285</v>
      </c>
      <c r="E262" s="333">
        <v>70</v>
      </c>
      <c r="F262" s="333">
        <v>439</v>
      </c>
      <c r="G262" s="334">
        <v>4386.60191714286</v>
      </c>
      <c r="H262" s="334">
        <v>1877.1852</v>
      </c>
      <c r="I262" s="334">
        <v>93.85926</v>
      </c>
      <c r="J262" s="334">
        <v>692.682857142858</v>
      </c>
      <c r="K262" s="334">
        <v>52.4726</v>
      </c>
      <c r="L262" s="334">
        <v>556.542</v>
      </c>
      <c r="M262" s="334">
        <v>274.3</v>
      </c>
      <c r="N262" s="334">
        <v>2.412</v>
      </c>
      <c r="O262" s="334">
        <v>329.1348</v>
      </c>
      <c r="P262" s="334">
        <v>0.108</v>
      </c>
      <c r="Q262" s="334">
        <v>0</v>
      </c>
      <c r="R262" s="334">
        <v>0</v>
      </c>
      <c r="S262" s="334">
        <v>20.76</v>
      </c>
      <c r="T262" s="334">
        <v>6.9552</v>
      </c>
      <c r="U262" s="334">
        <v>0</v>
      </c>
      <c r="V262" s="355">
        <v>439</v>
      </c>
      <c r="W262" s="355">
        <v>58</v>
      </c>
      <c r="X262" s="334">
        <v>41.19</v>
      </c>
      <c r="Y262" s="334">
        <v>6081.4397</v>
      </c>
      <c r="Z262" s="362">
        <v>-1694.83778285714</v>
      </c>
    </row>
    <row r="263" ht="14.25" spans="1:26">
      <c r="A263" s="335">
        <v>21301</v>
      </c>
      <c r="B263" s="337" t="s">
        <v>995</v>
      </c>
      <c r="C263" s="333">
        <v>286</v>
      </c>
      <c r="D263" s="333">
        <v>176</v>
      </c>
      <c r="E263" s="333">
        <v>44</v>
      </c>
      <c r="F263" s="333">
        <v>289</v>
      </c>
      <c r="G263" s="334">
        <v>2969.63805714286</v>
      </c>
      <c r="H263" s="334">
        <v>1282.392</v>
      </c>
      <c r="I263" s="334">
        <v>64.1196</v>
      </c>
      <c r="J263" s="334">
        <v>439.542857142858</v>
      </c>
      <c r="K263" s="334">
        <v>41.1752</v>
      </c>
      <c r="L263" s="334">
        <v>376.4748</v>
      </c>
      <c r="M263" s="334">
        <v>185.9</v>
      </c>
      <c r="N263" s="334">
        <v>1.476</v>
      </c>
      <c r="O263" s="334">
        <v>249.6624</v>
      </c>
      <c r="P263" s="334">
        <v>0.108</v>
      </c>
      <c r="Q263" s="334">
        <v>0</v>
      </c>
      <c r="R263" s="334">
        <v>0</v>
      </c>
      <c r="S263" s="334">
        <v>15.612</v>
      </c>
      <c r="T263" s="334">
        <v>3.3552</v>
      </c>
      <c r="U263" s="334">
        <v>0</v>
      </c>
      <c r="V263" s="355">
        <v>289</v>
      </c>
      <c r="W263" s="355">
        <v>29</v>
      </c>
      <c r="X263" s="334">
        <v>20.82</v>
      </c>
      <c r="Y263" s="334"/>
      <c r="Z263" s="334"/>
    </row>
    <row r="264" spans="1:26">
      <c r="A264" s="335">
        <v>2130101</v>
      </c>
      <c r="B264" s="338" t="s">
        <v>996</v>
      </c>
      <c r="C264" s="333">
        <v>185</v>
      </c>
      <c r="D264" s="333">
        <v>119</v>
      </c>
      <c r="E264" s="333">
        <v>33</v>
      </c>
      <c r="F264" s="333">
        <v>136</v>
      </c>
      <c r="G264" s="334">
        <v>1884.88564857143</v>
      </c>
      <c r="H264" s="334">
        <v>844.8444</v>
      </c>
      <c r="I264" s="334">
        <v>42.24222</v>
      </c>
      <c r="J264" s="334">
        <v>297.891428571429</v>
      </c>
      <c r="K264" s="334">
        <v>25.1024</v>
      </c>
      <c r="L264" s="334">
        <v>245.0208</v>
      </c>
      <c r="M264" s="334">
        <v>120.25</v>
      </c>
      <c r="N264" s="334">
        <v>1.188</v>
      </c>
      <c r="O264" s="334">
        <v>152.8512</v>
      </c>
      <c r="P264" s="334">
        <v>0</v>
      </c>
      <c r="Q264" s="334"/>
      <c r="R264" s="334"/>
      <c r="S264" s="334">
        <v>0</v>
      </c>
      <c r="T264" s="334">
        <v>3.3552</v>
      </c>
      <c r="U264" s="356"/>
      <c r="V264" s="355">
        <v>136</v>
      </c>
      <c r="W264" s="355">
        <v>21</v>
      </c>
      <c r="X264" s="334">
        <v>16.14</v>
      </c>
      <c r="Y264" s="334"/>
      <c r="Z264" s="334"/>
    </row>
    <row r="265" ht="14.25" spans="1:26">
      <c r="A265" s="335">
        <v>2130101</v>
      </c>
      <c r="B265" s="341" t="s">
        <v>997</v>
      </c>
      <c r="C265" s="333">
        <v>6</v>
      </c>
      <c r="D265" s="333">
        <v>0</v>
      </c>
      <c r="E265" s="333">
        <v>0</v>
      </c>
      <c r="F265" s="333">
        <v>11</v>
      </c>
      <c r="G265" s="334">
        <v>68.46328</v>
      </c>
      <c r="H265" s="334">
        <v>27.8556</v>
      </c>
      <c r="I265" s="334">
        <v>1.39278</v>
      </c>
      <c r="J265" s="334">
        <v>0</v>
      </c>
      <c r="K265" s="334">
        <v>2.3213</v>
      </c>
      <c r="L265" s="334">
        <v>8.0316</v>
      </c>
      <c r="M265" s="334">
        <v>3.9</v>
      </c>
      <c r="N265" s="334">
        <v>0</v>
      </c>
      <c r="O265" s="334">
        <v>13.62</v>
      </c>
      <c r="P265" s="334">
        <v>0</v>
      </c>
      <c r="Q265" s="334"/>
      <c r="R265" s="334"/>
      <c r="S265" s="334">
        <v>0</v>
      </c>
      <c r="T265" s="334">
        <v>0</v>
      </c>
      <c r="U265" s="356"/>
      <c r="V265" s="355">
        <v>11</v>
      </c>
      <c r="W265" s="355">
        <v>1</v>
      </c>
      <c r="X265" s="334">
        <v>0.342</v>
      </c>
      <c r="Y265" s="334"/>
      <c r="Z265" s="334"/>
    </row>
    <row r="266" ht="14.25" spans="1:26">
      <c r="A266" s="335">
        <v>2130101</v>
      </c>
      <c r="B266" s="341" t="s">
        <v>998</v>
      </c>
      <c r="C266" s="333">
        <v>13</v>
      </c>
      <c r="D266" s="333">
        <v>5</v>
      </c>
      <c r="E266" s="333">
        <v>2</v>
      </c>
      <c r="F266" s="333">
        <v>0</v>
      </c>
      <c r="G266" s="334">
        <v>112.779768571429</v>
      </c>
      <c r="H266" s="334">
        <v>52.1688</v>
      </c>
      <c r="I266" s="334">
        <v>2.60844</v>
      </c>
      <c r="J266" s="334">
        <v>11.6914285714286</v>
      </c>
      <c r="K266" s="334">
        <v>2.8031</v>
      </c>
      <c r="L266" s="334">
        <v>16.7556</v>
      </c>
      <c r="M266" s="334">
        <v>8.45</v>
      </c>
      <c r="N266" s="334">
        <v>0.072</v>
      </c>
      <c r="O266" s="334">
        <v>18.2304</v>
      </c>
      <c r="P266" s="334">
        <v>0</v>
      </c>
      <c r="Q266" s="334"/>
      <c r="R266" s="334"/>
      <c r="S266" s="334">
        <v>0</v>
      </c>
      <c r="T266" s="334">
        <v>0</v>
      </c>
      <c r="U266" s="356"/>
      <c r="V266" s="355">
        <v>0</v>
      </c>
      <c r="W266" s="355">
        <v>0</v>
      </c>
      <c r="X266" s="334">
        <v>0</v>
      </c>
      <c r="Y266" s="334"/>
      <c r="Z266" s="334"/>
    </row>
    <row r="267" ht="14.25" spans="1:26">
      <c r="A267" s="335">
        <v>2130104</v>
      </c>
      <c r="B267" s="341" t="s">
        <v>999</v>
      </c>
      <c r="C267" s="333">
        <v>20</v>
      </c>
      <c r="D267" s="333">
        <v>3</v>
      </c>
      <c r="E267" s="333">
        <v>4</v>
      </c>
      <c r="F267" s="333">
        <v>34</v>
      </c>
      <c r="G267" s="334">
        <v>213.79966</v>
      </c>
      <c r="H267" s="334">
        <v>86.2932</v>
      </c>
      <c r="I267" s="334">
        <v>4.31466</v>
      </c>
      <c r="J267" s="334">
        <v>7.38</v>
      </c>
      <c r="K267" s="334">
        <v>6.0122</v>
      </c>
      <c r="L267" s="334">
        <v>25.4244</v>
      </c>
      <c r="M267" s="334">
        <v>13</v>
      </c>
      <c r="N267" s="334">
        <v>0.144</v>
      </c>
      <c r="O267" s="334">
        <v>36.8892</v>
      </c>
      <c r="P267" s="334">
        <v>0</v>
      </c>
      <c r="Q267" s="334"/>
      <c r="R267" s="334"/>
      <c r="S267" s="334">
        <v>0</v>
      </c>
      <c r="T267" s="334">
        <v>0</v>
      </c>
      <c r="U267" s="356"/>
      <c r="V267" s="355">
        <v>34</v>
      </c>
      <c r="W267" s="355">
        <v>1</v>
      </c>
      <c r="X267" s="334">
        <v>0.342</v>
      </c>
      <c r="Y267" s="334"/>
      <c r="Z267" s="334"/>
    </row>
    <row r="268" ht="14.25" spans="1:26">
      <c r="A268" s="335">
        <v>2130104</v>
      </c>
      <c r="B268" s="341" t="s">
        <v>1000</v>
      </c>
      <c r="C268" s="333">
        <v>33</v>
      </c>
      <c r="D268" s="333">
        <v>33</v>
      </c>
      <c r="E268" s="333">
        <v>3</v>
      </c>
      <c r="F268" s="333">
        <v>75</v>
      </c>
      <c r="G268" s="334">
        <v>390.130945714286</v>
      </c>
      <c r="H268" s="334">
        <v>142.0452</v>
      </c>
      <c r="I268" s="334">
        <v>7.10226</v>
      </c>
      <c r="J268" s="334">
        <v>82.5942857142857</v>
      </c>
      <c r="K268" s="334">
        <v>0</v>
      </c>
      <c r="L268" s="334">
        <v>43.7352</v>
      </c>
      <c r="M268" s="334">
        <v>21.45</v>
      </c>
      <c r="N268" s="334">
        <v>0</v>
      </c>
      <c r="O268" s="334">
        <v>0</v>
      </c>
      <c r="P268" s="334">
        <v>0.108</v>
      </c>
      <c r="Q268" s="334"/>
      <c r="R268" s="334"/>
      <c r="S268" s="334">
        <v>15.612</v>
      </c>
      <c r="T268" s="334">
        <v>0</v>
      </c>
      <c r="U268" s="356"/>
      <c r="V268" s="355">
        <v>75</v>
      </c>
      <c r="W268" s="355">
        <v>3</v>
      </c>
      <c r="X268" s="334">
        <v>2.484</v>
      </c>
      <c r="Y268" s="334"/>
      <c r="Z268" s="334"/>
    </row>
    <row r="269" ht="14.25" spans="1:26">
      <c r="A269" s="335">
        <v>2130104</v>
      </c>
      <c r="B269" s="341" t="s">
        <v>1001</v>
      </c>
      <c r="C269" s="333">
        <v>26</v>
      </c>
      <c r="D269" s="333">
        <v>13</v>
      </c>
      <c r="E269" s="333">
        <v>2</v>
      </c>
      <c r="F269" s="333">
        <v>33</v>
      </c>
      <c r="G269" s="334">
        <v>269.060474285714</v>
      </c>
      <c r="H269" s="334">
        <v>113.8752</v>
      </c>
      <c r="I269" s="334">
        <v>5.69376</v>
      </c>
      <c r="J269" s="334">
        <v>31.7657142857143</v>
      </c>
      <c r="K269" s="334">
        <v>4.9362</v>
      </c>
      <c r="L269" s="334">
        <v>33.234</v>
      </c>
      <c r="M269" s="334">
        <v>16.9</v>
      </c>
      <c r="N269" s="334">
        <v>0.072</v>
      </c>
      <c r="O269" s="334">
        <v>28.0716</v>
      </c>
      <c r="P269" s="334">
        <v>0</v>
      </c>
      <c r="Q269" s="334"/>
      <c r="R269" s="334"/>
      <c r="S269" s="334">
        <v>0</v>
      </c>
      <c r="T269" s="334">
        <v>0</v>
      </c>
      <c r="U269" s="356"/>
      <c r="V269" s="355">
        <v>33</v>
      </c>
      <c r="W269" s="355">
        <v>3</v>
      </c>
      <c r="X269" s="334">
        <v>1.512</v>
      </c>
      <c r="Y269" s="334"/>
      <c r="Z269" s="334"/>
    </row>
    <row r="270" ht="14.25" spans="1:26">
      <c r="A270" s="335">
        <v>2130104</v>
      </c>
      <c r="B270" s="341" t="s">
        <v>1002</v>
      </c>
      <c r="C270" s="333">
        <v>3</v>
      </c>
      <c r="D270" s="333">
        <v>3</v>
      </c>
      <c r="E270" s="333">
        <v>0</v>
      </c>
      <c r="F270" s="333">
        <v>0</v>
      </c>
      <c r="G270" s="334">
        <v>30.51828</v>
      </c>
      <c r="H270" s="334">
        <v>15.3096</v>
      </c>
      <c r="I270" s="334">
        <v>0.76548</v>
      </c>
      <c r="J270" s="334">
        <v>8.22</v>
      </c>
      <c r="K270" s="334">
        <v>0</v>
      </c>
      <c r="L270" s="334">
        <v>4.2732</v>
      </c>
      <c r="M270" s="334">
        <v>1.95</v>
      </c>
      <c r="N270" s="334">
        <v>0</v>
      </c>
      <c r="O270" s="334">
        <v>0</v>
      </c>
      <c r="P270" s="334">
        <v>0</v>
      </c>
      <c r="Q270" s="334"/>
      <c r="R270" s="334"/>
      <c r="S270" s="334">
        <v>0</v>
      </c>
      <c r="T270" s="334">
        <v>0</v>
      </c>
      <c r="U270" s="356"/>
      <c r="V270" s="355">
        <v>0</v>
      </c>
      <c r="W270" s="355">
        <v>0</v>
      </c>
      <c r="X270" s="334">
        <v>0</v>
      </c>
      <c r="Y270" s="334"/>
      <c r="Z270" s="334"/>
    </row>
    <row r="271" ht="14.25" spans="1:26">
      <c r="A271" s="335">
        <v>21302</v>
      </c>
      <c r="B271" s="337" t="s">
        <v>1003</v>
      </c>
      <c r="C271" s="333">
        <v>73</v>
      </c>
      <c r="D271" s="333">
        <v>63</v>
      </c>
      <c r="E271" s="333">
        <v>12</v>
      </c>
      <c r="F271" s="333">
        <v>76</v>
      </c>
      <c r="G271" s="334">
        <v>771.25046</v>
      </c>
      <c r="H271" s="334">
        <v>326.8992</v>
      </c>
      <c r="I271" s="334">
        <v>16.34496</v>
      </c>
      <c r="J271" s="334">
        <v>156.48</v>
      </c>
      <c r="K271" s="334">
        <v>4.3691</v>
      </c>
      <c r="L271" s="334">
        <v>96.8052</v>
      </c>
      <c r="M271" s="334">
        <v>47.45</v>
      </c>
      <c r="N271" s="334">
        <v>0.432</v>
      </c>
      <c r="O271" s="334">
        <v>24.486</v>
      </c>
      <c r="P271" s="334">
        <v>0</v>
      </c>
      <c r="Q271" s="334">
        <v>0</v>
      </c>
      <c r="R271" s="334">
        <v>0</v>
      </c>
      <c r="S271" s="334">
        <v>5.148</v>
      </c>
      <c r="T271" s="334">
        <v>3.6</v>
      </c>
      <c r="U271" s="334">
        <v>0</v>
      </c>
      <c r="V271" s="355">
        <v>76</v>
      </c>
      <c r="W271" s="355">
        <v>18</v>
      </c>
      <c r="X271" s="334">
        <v>13.236</v>
      </c>
      <c r="Y271" s="334"/>
      <c r="Z271" s="334"/>
    </row>
    <row r="272" ht="14.25" spans="1:26">
      <c r="A272" s="335">
        <v>2130201</v>
      </c>
      <c r="B272" s="341" t="s">
        <v>1004</v>
      </c>
      <c r="C272" s="333">
        <v>73</v>
      </c>
      <c r="D272" s="333">
        <v>63</v>
      </c>
      <c r="E272" s="333">
        <v>12</v>
      </c>
      <c r="F272" s="333">
        <v>76</v>
      </c>
      <c r="G272" s="334">
        <v>771.25046</v>
      </c>
      <c r="H272" s="334">
        <v>326.8992</v>
      </c>
      <c r="I272" s="334">
        <v>16.34496</v>
      </c>
      <c r="J272" s="334">
        <v>156.48</v>
      </c>
      <c r="K272" s="334">
        <v>4.3691</v>
      </c>
      <c r="L272" s="334">
        <v>96.8052</v>
      </c>
      <c r="M272" s="334">
        <v>47.45</v>
      </c>
      <c r="N272" s="334">
        <v>0.432</v>
      </c>
      <c r="O272" s="334">
        <v>24.486</v>
      </c>
      <c r="P272" s="334">
        <v>0</v>
      </c>
      <c r="Q272" s="334"/>
      <c r="R272" s="334"/>
      <c r="S272" s="334">
        <v>5.148</v>
      </c>
      <c r="T272" s="334">
        <v>3.6</v>
      </c>
      <c r="U272" s="356"/>
      <c r="V272" s="355">
        <v>76</v>
      </c>
      <c r="W272" s="355">
        <v>18</v>
      </c>
      <c r="X272" s="334">
        <v>13.236</v>
      </c>
      <c r="Y272" s="334"/>
      <c r="Z272" s="334"/>
    </row>
    <row r="273" ht="14.25" spans="1:26">
      <c r="A273" s="335">
        <v>21303</v>
      </c>
      <c r="B273" s="337" t="s">
        <v>1005</v>
      </c>
      <c r="C273" s="333">
        <v>63</v>
      </c>
      <c r="D273" s="333">
        <v>46</v>
      </c>
      <c r="E273" s="333">
        <v>14</v>
      </c>
      <c r="F273" s="333">
        <v>74</v>
      </c>
      <c r="G273" s="334">
        <v>645.7134</v>
      </c>
      <c r="H273" s="334">
        <v>267.894</v>
      </c>
      <c r="I273" s="334">
        <v>13.3947</v>
      </c>
      <c r="J273" s="334">
        <v>96.66</v>
      </c>
      <c r="K273" s="334">
        <v>6.9283</v>
      </c>
      <c r="L273" s="334">
        <v>83.262</v>
      </c>
      <c r="M273" s="334">
        <v>40.95</v>
      </c>
      <c r="N273" s="334">
        <v>0.504</v>
      </c>
      <c r="O273" s="334">
        <v>54.9864</v>
      </c>
      <c r="P273" s="334">
        <v>0</v>
      </c>
      <c r="Q273" s="334">
        <v>0</v>
      </c>
      <c r="R273" s="334">
        <v>0</v>
      </c>
      <c r="S273" s="334">
        <v>0</v>
      </c>
      <c r="T273" s="334">
        <v>0</v>
      </c>
      <c r="U273" s="334">
        <v>0</v>
      </c>
      <c r="V273" s="355">
        <v>74</v>
      </c>
      <c r="W273" s="355">
        <v>11</v>
      </c>
      <c r="X273" s="334">
        <v>7.134</v>
      </c>
      <c r="Y273" s="334"/>
      <c r="Z273" s="334"/>
    </row>
    <row r="274" ht="14.25" spans="1:26">
      <c r="A274" s="335">
        <v>2130301</v>
      </c>
      <c r="B274" s="341" t="s">
        <v>1006</v>
      </c>
      <c r="C274" s="333">
        <v>57</v>
      </c>
      <c r="D274" s="333">
        <v>46</v>
      </c>
      <c r="E274" s="333">
        <v>11</v>
      </c>
      <c r="F274" s="333">
        <v>68</v>
      </c>
      <c r="G274" s="334">
        <v>587.82164</v>
      </c>
      <c r="H274" s="334">
        <v>243.8088</v>
      </c>
      <c r="I274" s="334">
        <v>12.19044</v>
      </c>
      <c r="J274" s="334">
        <v>96.66</v>
      </c>
      <c r="K274" s="334">
        <v>4.9212</v>
      </c>
      <c r="L274" s="334">
        <v>75.5508</v>
      </c>
      <c r="M274" s="334">
        <v>37.05</v>
      </c>
      <c r="N274" s="334">
        <v>0.396</v>
      </c>
      <c r="O274" s="334">
        <v>42.1104</v>
      </c>
      <c r="P274" s="334">
        <v>0</v>
      </c>
      <c r="Q274" s="334"/>
      <c r="R274" s="334"/>
      <c r="S274" s="334">
        <v>0</v>
      </c>
      <c r="T274" s="334">
        <v>0</v>
      </c>
      <c r="U274" s="356"/>
      <c r="V274" s="355">
        <v>68</v>
      </c>
      <c r="W274" s="355">
        <v>11</v>
      </c>
      <c r="X274" s="334">
        <v>7.134</v>
      </c>
      <c r="Y274" s="334"/>
      <c r="Z274" s="334"/>
    </row>
    <row r="275" ht="14.25" spans="1:26">
      <c r="A275" s="335">
        <v>2130301</v>
      </c>
      <c r="B275" s="341" t="s">
        <v>1007</v>
      </c>
      <c r="C275" s="333">
        <v>6</v>
      </c>
      <c r="D275" s="333">
        <v>0</v>
      </c>
      <c r="E275" s="333">
        <v>3</v>
      </c>
      <c r="F275" s="333">
        <v>6</v>
      </c>
      <c r="G275" s="334">
        <v>57.89176</v>
      </c>
      <c r="H275" s="334">
        <v>24.0852</v>
      </c>
      <c r="I275" s="334">
        <v>1.20426</v>
      </c>
      <c r="J275" s="334">
        <v>0</v>
      </c>
      <c r="K275" s="334">
        <v>2.0071</v>
      </c>
      <c r="L275" s="334">
        <v>7.7112</v>
      </c>
      <c r="M275" s="334">
        <v>3.9</v>
      </c>
      <c r="N275" s="334">
        <v>0.108</v>
      </c>
      <c r="O275" s="334">
        <v>12.876</v>
      </c>
      <c r="P275" s="334">
        <v>0</v>
      </c>
      <c r="Q275" s="334"/>
      <c r="R275" s="334"/>
      <c r="S275" s="334">
        <v>0</v>
      </c>
      <c r="T275" s="334">
        <v>0</v>
      </c>
      <c r="U275" s="356"/>
      <c r="V275" s="355">
        <v>6</v>
      </c>
      <c r="W275" s="355">
        <v>0</v>
      </c>
      <c r="X275" s="334">
        <v>0</v>
      </c>
      <c r="Y275" s="334"/>
      <c r="Z275" s="334"/>
    </row>
    <row r="276" spans="1:26">
      <c r="A276" s="335">
        <v>214</v>
      </c>
      <c r="B276" s="336" t="s">
        <v>1008</v>
      </c>
      <c r="C276" s="333">
        <v>221</v>
      </c>
      <c r="D276" s="333">
        <v>157</v>
      </c>
      <c r="E276" s="333">
        <v>24</v>
      </c>
      <c r="F276" s="333">
        <v>171</v>
      </c>
      <c r="G276" s="334">
        <v>2185.86580571429</v>
      </c>
      <c r="H276" s="334">
        <v>958.5024</v>
      </c>
      <c r="I276" s="334">
        <v>47.92512</v>
      </c>
      <c r="J276" s="334">
        <v>383.134285714286</v>
      </c>
      <c r="K276" s="334">
        <v>25.2772</v>
      </c>
      <c r="L276" s="334">
        <v>287.0916</v>
      </c>
      <c r="M276" s="334">
        <v>143.65</v>
      </c>
      <c r="N276" s="334">
        <v>0.864</v>
      </c>
      <c r="O276" s="334">
        <v>143.7792</v>
      </c>
      <c r="P276" s="334">
        <v>0</v>
      </c>
      <c r="Q276" s="334">
        <v>0</v>
      </c>
      <c r="R276" s="334">
        <v>0</v>
      </c>
      <c r="S276" s="334">
        <v>0</v>
      </c>
      <c r="T276" s="334">
        <v>0</v>
      </c>
      <c r="U276" s="334">
        <v>0</v>
      </c>
      <c r="V276" s="355">
        <v>171</v>
      </c>
      <c r="W276" s="355">
        <v>35</v>
      </c>
      <c r="X276" s="334">
        <v>24.642</v>
      </c>
      <c r="Y276" s="334">
        <v>2218.1906</v>
      </c>
      <c r="Z276" s="362">
        <v>-32.3247942857142</v>
      </c>
    </row>
    <row r="277" ht="14.25" spans="1:26">
      <c r="A277" s="335">
        <v>21401</v>
      </c>
      <c r="B277" s="337" t="s">
        <v>1009</v>
      </c>
      <c r="C277" s="333">
        <v>221</v>
      </c>
      <c r="D277" s="333">
        <v>157</v>
      </c>
      <c r="E277" s="333">
        <v>24</v>
      </c>
      <c r="F277" s="333">
        <v>171</v>
      </c>
      <c r="G277" s="334">
        <v>2185.86580571429</v>
      </c>
      <c r="H277" s="334">
        <v>958.5024</v>
      </c>
      <c r="I277" s="334">
        <v>47.92512</v>
      </c>
      <c r="J277" s="334">
        <v>383.134285714286</v>
      </c>
      <c r="K277" s="334">
        <v>25.2772</v>
      </c>
      <c r="L277" s="334">
        <v>287.0916</v>
      </c>
      <c r="M277" s="334">
        <v>143.65</v>
      </c>
      <c r="N277" s="334">
        <v>0.864</v>
      </c>
      <c r="O277" s="334">
        <v>143.7792</v>
      </c>
      <c r="P277" s="334">
        <v>0</v>
      </c>
      <c r="Q277" s="334">
        <v>0</v>
      </c>
      <c r="R277" s="334">
        <v>0</v>
      </c>
      <c r="S277" s="334">
        <v>0</v>
      </c>
      <c r="T277" s="334">
        <v>0</v>
      </c>
      <c r="U277" s="334">
        <v>0</v>
      </c>
      <c r="V277" s="355">
        <v>171</v>
      </c>
      <c r="W277" s="355">
        <v>35</v>
      </c>
      <c r="X277" s="334">
        <v>24.642</v>
      </c>
      <c r="Y277" s="334"/>
      <c r="Z277" s="334"/>
    </row>
    <row r="278" ht="14.25" spans="1:26">
      <c r="A278" s="335">
        <v>2140101</v>
      </c>
      <c r="B278" s="341" t="s">
        <v>1010</v>
      </c>
      <c r="C278" s="333">
        <v>70</v>
      </c>
      <c r="D278" s="333">
        <v>62</v>
      </c>
      <c r="E278" s="333">
        <v>3</v>
      </c>
      <c r="F278" s="333">
        <v>35</v>
      </c>
      <c r="G278" s="334">
        <v>679.228182857143</v>
      </c>
      <c r="H278" s="334">
        <v>311.6928</v>
      </c>
      <c r="I278" s="334">
        <v>15.58464</v>
      </c>
      <c r="J278" s="334">
        <v>154.457142857143</v>
      </c>
      <c r="K278" s="334">
        <v>3.4772</v>
      </c>
      <c r="L278" s="334">
        <v>92.7984</v>
      </c>
      <c r="M278" s="334">
        <v>45.5</v>
      </c>
      <c r="N278" s="334">
        <v>0.108</v>
      </c>
      <c r="O278" s="334">
        <v>19.44</v>
      </c>
      <c r="P278" s="334">
        <v>0</v>
      </c>
      <c r="Q278" s="334"/>
      <c r="R278" s="334"/>
      <c r="S278" s="334">
        <v>0</v>
      </c>
      <c r="T278" s="334">
        <v>0</v>
      </c>
      <c r="U278" s="356"/>
      <c r="V278" s="355">
        <v>35</v>
      </c>
      <c r="W278" s="355">
        <v>2</v>
      </c>
      <c r="X278" s="334">
        <v>1.17</v>
      </c>
      <c r="Y278" s="334"/>
      <c r="Z278" s="334"/>
    </row>
    <row r="279" ht="14.25" spans="1:26">
      <c r="A279" s="335">
        <v>2140101</v>
      </c>
      <c r="B279" s="341" t="s">
        <v>1011</v>
      </c>
      <c r="C279" s="333">
        <v>38</v>
      </c>
      <c r="D279" s="333">
        <v>16</v>
      </c>
      <c r="E279" s="333">
        <v>7</v>
      </c>
      <c r="F279" s="333">
        <v>3</v>
      </c>
      <c r="G279" s="334">
        <v>345.430557142857</v>
      </c>
      <c r="H279" s="334">
        <v>164.46</v>
      </c>
      <c r="I279" s="334">
        <v>8.223</v>
      </c>
      <c r="J279" s="334">
        <v>39.1028571428571</v>
      </c>
      <c r="K279" s="334">
        <v>8.2683</v>
      </c>
      <c r="L279" s="334">
        <v>49.4304</v>
      </c>
      <c r="M279" s="334">
        <v>24.7</v>
      </c>
      <c r="N279" s="334">
        <v>0.252</v>
      </c>
      <c r="O279" s="334">
        <v>47.994</v>
      </c>
      <c r="P279" s="334">
        <v>0</v>
      </c>
      <c r="Q279" s="334"/>
      <c r="R279" s="334"/>
      <c r="S279" s="334">
        <v>0</v>
      </c>
      <c r="T279" s="334">
        <v>0</v>
      </c>
      <c r="U279" s="356"/>
      <c r="V279" s="355">
        <v>3</v>
      </c>
      <c r="W279" s="355">
        <v>0</v>
      </c>
      <c r="X279" s="334">
        <v>0</v>
      </c>
      <c r="Y279" s="334"/>
      <c r="Z279" s="334"/>
    </row>
    <row r="280" ht="14.25" spans="1:26">
      <c r="A280" s="335">
        <v>2140101</v>
      </c>
      <c r="B280" s="341" t="s">
        <v>1012</v>
      </c>
      <c r="C280" s="333">
        <v>68</v>
      </c>
      <c r="D280" s="333">
        <v>34</v>
      </c>
      <c r="E280" s="333">
        <v>6</v>
      </c>
      <c r="F280" s="333">
        <v>112</v>
      </c>
      <c r="G280" s="334">
        <v>745.140502857143</v>
      </c>
      <c r="H280" s="334">
        <v>294.4812</v>
      </c>
      <c r="I280" s="334">
        <v>14.72406</v>
      </c>
      <c r="J280" s="334">
        <v>80.5371428571428</v>
      </c>
      <c r="K280" s="334">
        <v>13.5317</v>
      </c>
      <c r="L280" s="334">
        <v>87.2892</v>
      </c>
      <c r="M280" s="334">
        <v>44.2</v>
      </c>
      <c r="N280" s="334">
        <v>0.216</v>
      </c>
      <c r="O280" s="334">
        <v>76.3452</v>
      </c>
      <c r="P280" s="334">
        <v>0</v>
      </c>
      <c r="Q280" s="334"/>
      <c r="R280" s="334"/>
      <c r="S280" s="334">
        <v>0</v>
      </c>
      <c r="T280" s="334">
        <v>0</v>
      </c>
      <c r="U280" s="356"/>
      <c r="V280" s="355">
        <v>112</v>
      </c>
      <c r="W280" s="355">
        <v>31</v>
      </c>
      <c r="X280" s="334">
        <v>21.816</v>
      </c>
      <c r="Y280" s="334"/>
      <c r="Z280" s="334"/>
    </row>
    <row r="281" ht="14.25" spans="1:26">
      <c r="A281" s="335">
        <v>2140112</v>
      </c>
      <c r="B281" s="341" t="s">
        <v>1013</v>
      </c>
      <c r="C281" s="333">
        <v>12</v>
      </c>
      <c r="D281" s="333">
        <v>12</v>
      </c>
      <c r="E281" s="333">
        <v>3</v>
      </c>
      <c r="F281" s="333">
        <v>0</v>
      </c>
      <c r="G281" s="334">
        <v>100.263145714286</v>
      </c>
      <c r="H281" s="334">
        <v>46.6332</v>
      </c>
      <c r="I281" s="334">
        <v>2.33166</v>
      </c>
      <c r="J281" s="334">
        <v>28.4742857142857</v>
      </c>
      <c r="K281" s="334">
        <v>0</v>
      </c>
      <c r="L281" s="334">
        <v>14.916</v>
      </c>
      <c r="M281" s="334">
        <v>7.8</v>
      </c>
      <c r="N281" s="334">
        <v>0.108</v>
      </c>
      <c r="O281" s="334">
        <v>0</v>
      </c>
      <c r="P281" s="334">
        <v>0</v>
      </c>
      <c r="Q281" s="334"/>
      <c r="R281" s="334"/>
      <c r="S281" s="334">
        <v>0</v>
      </c>
      <c r="T281" s="334">
        <v>0</v>
      </c>
      <c r="U281" s="356"/>
      <c r="V281" s="355">
        <v>0</v>
      </c>
      <c r="W281" s="355">
        <v>0</v>
      </c>
      <c r="X281" s="334">
        <v>0</v>
      </c>
      <c r="Y281" s="334"/>
      <c r="Z281" s="334"/>
    </row>
    <row r="282" ht="14.25" spans="1:26">
      <c r="A282" s="335">
        <v>2140112</v>
      </c>
      <c r="B282" s="341" t="s">
        <v>1014</v>
      </c>
      <c r="C282" s="333">
        <v>33</v>
      </c>
      <c r="D282" s="333">
        <v>33</v>
      </c>
      <c r="E282" s="333">
        <v>5</v>
      </c>
      <c r="F282" s="333">
        <v>21</v>
      </c>
      <c r="G282" s="334">
        <v>315.803417142857</v>
      </c>
      <c r="H282" s="334">
        <v>141.2352</v>
      </c>
      <c r="I282" s="334">
        <v>7.06176</v>
      </c>
      <c r="J282" s="334">
        <v>80.5628571428572</v>
      </c>
      <c r="K282" s="334">
        <v>0</v>
      </c>
      <c r="L282" s="334">
        <v>42.6576</v>
      </c>
      <c r="M282" s="334">
        <v>21.45</v>
      </c>
      <c r="N282" s="334">
        <v>0.18</v>
      </c>
      <c r="O282" s="334">
        <v>0</v>
      </c>
      <c r="P282" s="334">
        <v>0</v>
      </c>
      <c r="Q282" s="334"/>
      <c r="R282" s="334"/>
      <c r="S282" s="334">
        <v>0</v>
      </c>
      <c r="T282" s="334">
        <v>0</v>
      </c>
      <c r="U282" s="356"/>
      <c r="V282" s="355">
        <v>21</v>
      </c>
      <c r="W282" s="355">
        <v>2</v>
      </c>
      <c r="X282" s="334">
        <v>1.656</v>
      </c>
      <c r="Y282" s="334"/>
      <c r="Z282" s="334"/>
    </row>
    <row r="283" spans="1:26">
      <c r="A283" s="335">
        <v>216</v>
      </c>
      <c r="B283" s="336" t="s">
        <v>1015</v>
      </c>
      <c r="C283" s="333">
        <v>21</v>
      </c>
      <c r="D283" s="333">
        <v>0</v>
      </c>
      <c r="E283" s="333">
        <v>4</v>
      </c>
      <c r="F283" s="333">
        <v>37</v>
      </c>
      <c r="G283" s="334">
        <v>228.22</v>
      </c>
      <c r="H283" s="334">
        <v>85.23</v>
      </c>
      <c r="I283" s="334">
        <v>4.2615</v>
      </c>
      <c r="J283" s="334">
        <v>0</v>
      </c>
      <c r="K283" s="334">
        <v>7.1025</v>
      </c>
      <c r="L283" s="334">
        <v>26.4504</v>
      </c>
      <c r="M283" s="334">
        <v>13.65</v>
      </c>
      <c r="N283" s="334">
        <v>0.144</v>
      </c>
      <c r="O283" s="334">
        <v>45.3552</v>
      </c>
      <c r="P283" s="334">
        <v>0</v>
      </c>
      <c r="Q283" s="334">
        <v>0</v>
      </c>
      <c r="R283" s="334">
        <v>0</v>
      </c>
      <c r="S283" s="334">
        <v>0</v>
      </c>
      <c r="T283" s="334">
        <v>4.2024</v>
      </c>
      <c r="U283" s="334">
        <v>0</v>
      </c>
      <c r="V283" s="355">
        <v>37</v>
      </c>
      <c r="W283" s="355">
        <v>7</v>
      </c>
      <c r="X283" s="334">
        <v>4.824</v>
      </c>
      <c r="Y283" s="334">
        <v>255.2301</v>
      </c>
      <c r="Z283" s="362">
        <v>-27.0101</v>
      </c>
    </row>
    <row r="284" ht="14.25" spans="1:26">
      <c r="A284" s="335">
        <v>21602</v>
      </c>
      <c r="B284" s="337" t="s">
        <v>1016</v>
      </c>
      <c r="C284" s="333">
        <v>21</v>
      </c>
      <c r="D284" s="333">
        <v>0</v>
      </c>
      <c r="E284" s="333">
        <v>4</v>
      </c>
      <c r="F284" s="333">
        <v>37</v>
      </c>
      <c r="G284" s="334">
        <v>228.22</v>
      </c>
      <c r="H284" s="334">
        <v>85.23</v>
      </c>
      <c r="I284" s="334">
        <v>4.2615</v>
      </c>
      <c r="J284" s="334">
        <v>0</v>
      </c>
      <c r="K284" s="334">
        <v>7.1025</v>
      </c>
      <c r="L284" s="334">
        <v>26.4504</v>
      </c>
      <c r="M284" s="334">
        <v>13.65</v>
      </c>
      <c r="N284" s="334">
        <v>0.144</v>
      </c>
      <c r="O284" s="334">
        <v>45.3552</v>
      </c>
      <c r="P284" s="334">
        <v>0</v>
      </c>
      <c r="Q284" s="334">
        <v>0</v>
      </c>
      <c r="R284" s="334">
        <v>0</v>
      </c>
      <c r="S284" s="334">
        <v>0</v>
      </c>
      <c r="T284" s="334">
        <v>4.2024</v>
      </c>
      <c r="U284" s="334">
        <v>0</v>
      </c>
      <c r="V284" s="355">
        <v>37</v>
      </c>
      <c r="W284" s="355">
        <v>7</v>
      </c>
      <c r="X284" s="334">
        <v>4.824</v>
      </c>
      <c r="Y284" s="334"/>
      <c r="Z284" s="334"/>
    </row>
    <row r="285" ht="14.25" spans="1:26">
      <c r="A285" s="335">
        <v>2160201</v>
      </c>
      <c r="B285" s="341" t="s">
        <v>1017</v>
      </c>
      <c r="C285" s="333">
        <v>6</v>
      </c>
      <c r="D285" s="333">
        <v>0</v>
      </c>
      <c r="E285" s="333">
        <v>0</v>
      </c>
      <c r="F285" s="333">
        <v>13</v>
      </c>
      <c r="G285" s="334">
        <v>65.0048</v>
      </c>
      <c r="H285" s="334">
        <v>22.872</v>
      </c>
      <c r="I285" s="334">
        <v>1.1436</v>
      </c>
      <c r="J285" s="334">
        <v>0</v>
      </c>
      <c r="K285" s="334">
        <v>1.906</v>
      </c>
      <c r="L285" s="334">
        <v>7.1664</v>
      </c>
      <c r="M285" s="334">
        <v>3.9</v>
      </c>
      <c r="N285" s="334">
        <v>0</v>
      </c>
      <c r="O285" s="334">
        <v>12.3348</v>
      </c>
      <c r="P285" s="334">
        <v>0</v>
      </c>
      <c r="Q285" s="334"/>
      <c r="R285" s="334"/>
      <c r="S285" s="334">
        <v>0</v>
      </c>
      <c r="T285" s="334">
        <v>0</v>
      </c>
      <c r="U285" s="356"/>
      <c r="V285" s="355">
        <v>13</v>
      </c>
      <c r="W285" s="355">
        <v>5</v>
      </c>
      <c r="X285" s="334">
        <v>2.682</v>
      </c>
      <c r="Y285" s="334"/>
      <c r="Z285" s="334"/>
    </row>
    <row r="286" ht="14.25" spans="1:26">
      <c r="A286" s="335">
        <v>2160201</v>
      </c>
      <c r="B286" s="341" t="s">
        <v>1018</v>
      </c>
      <c r="C286" s="333">
        <v>15</v>
      </c>
      <c r="D286" s="333">
        <v>0</v>
      </c>
      <c r="E286" s="333">
        <v>4</v>
      </c>
      <c r="F286" s="333">
        <v>24</v>
      </c>
      <c r="G286" s="334">
        <v>163.2152</v>
      </c>
      <c r="H286" s="334">
        <v>62.358</v>
      </c>
      <c r="I286" s="334">
        <v>3.1179</v>
      </c>
      <c r="J286" s="334">
        <v>0</v>
      </c>
      <c r="K286" s="334">
        <v>5.1965</v>
      </c>
      <c r="L286" s="334">
        <v>19.284</v>
      </c>
      <c r="M286" s="334">
        <v>9.75</v>
      </c>
      <c r="N286" s="334">
        <v>0.144</v>
      </c>
      <c r="O286" s="334">
        <v>33.0204</v>
      </c>
      <c r="P286" s="334">
        <v>0</v>
      </c>
      <c r="Q286" s="334"/>
      <c r="R286" s="334"/>
      <c r="S286" s="334">
        <v>0</v>
      </c>
      <c r="T286" s="334">
        <v>4.2024</v>
      </c>
      <c r="U286" s="356"/>
      <c r="V286" s="355">
        <v>24</v>
      </c>
      <c r="W286" s="355">
        <v>2</v>
      </c>
      <c r="X286" s="334">
        <v>2.142</v>
      </c>
      <c r="Y286" s="334"/>
      <c r="Z286" s="334"/>
    </row>
    <row r="287" spans="1:26">
      <c r="A287" s="335">
        <v>220</v>
      </c>
      <c r="B287" s="336" t="s">
        <v>1019</v>
      </c>
      <c r="C287" s="333">
        <v>188</v>
      </c>
      <c r="D287" s="333">
        <v>163</v>
      </c>
      <c r="E287" s="333">
        <v>25</v>
      </c>
      <c r="F287" s="333">
        <v>82</v>
      </c>
      <c r="G287" s="334">
        <v>1743.62455571429</v>
      </c>
      <c r="H287" s="334">
        <v>778.4814</v>
      </c>
      <c r="I287" s="334">
        <v>38.92407</v>
      </c>
      <c r="J287" s="334">
        <v>392.794285714286</v>
      </c>
      <c r="K287" s="334">
        <v>9.066</v>
      </c>
      <c r="L287" s="334">
        <v>239.5608</v>
      </c>
      <c r="M287" s="334">
        <v>122.2</v>
      </c>
      <c r="N287" s="334">
        <v>0.9</v>
      </c>
      <c r="O287" s="334">
        <v>55.884</v>
      </c>
      <c r="P287" s="334">
        <v>0</v>
      </c>
      <c r="Q287" s="334">
        <v>0</v>
      </c>
      <c r="R287" s="334">
        <v>0</v>
      </c>
      <c r="S287" s="334">
        <v>19.968</v>
      </c>
      <c r="T287" s="334">
        <v>0</v>
      </c>
      <c r="U287" s="334">
        <v>0</v>
      </c>
      <c r="V287" s="355">
        <v>82</v>
      </c>
      <c r="W287" s="355">
        <v>6</v>
      </c>
      <c r="X287" s="334">
        <v>3.846</v>
      </c>
      <c r="Y287" s="334">
        <v>1781.925</v>
      </c>
      <c r="Z287" s="362">
        <v>-38.3004442857141</v>
      </c>
    </row>
    <row r="288" ht="14.25" spans="1:26">
      <c r="A288" s="335">
        <v>22001</v>
      </c>
      <c r="B288" s="337" t="s">
        <v>1020</v>
      </c>
      <c r="C288" s="333">
        <v>186</v>
      </c>
      <c r="D288" s="333">
        <v>161</v>
      </c>
      <c r="E288" s="333">
        <v>24</v>
      </c>
      <c r="F288" s="333">
        <v>82</v>
      </c>
      <c r="G288" s="334">
        <v>1728.78903571429</v>
      </c>
      <c r="H288" s="334">
        <v>772.035</v>
      </c>
      <c r="I288" s="334">
        <v>38.60175</v>
      </c>
      <c r="J288" s="334">
        <v>388.354285714286</v>
      </c>
      <c r="K288" s="334">
        <v>9.066</v>
      </c>
      <c r="L288" s="334">
        <v>237.27</v>
      </c>
      <c r="M288" s="334">
        <v>120.9</v>
      </c>
      <c r="N288" s="334">
        <v>0.864</v>
      </c>
      <c r="O288" s="334">
        <v>55.884</v>
      </c>
      <c r="P288" s="334">
        <v>0</v>
      </c>
      <c r="Q288" s="334">
        <v>0</v>
      </c>
      <c r="R288" s="334">
        <v>0</v>
      </c>
      <c r="S288" s="334">
        <v>19.968</v>
      </c>
      <c r="T288" s="334">
        <v>0</v>
      </c>
      <c r="U288" s="334">
        <v>0</v>
      </c>
      <c r="V288" s="355">
        <v>82</v>
      </c>
      <c r="W288" s="355">
        <v>6</v>
      </c>
      <c r="X288" s="334">
        <v>3.846</v>
      </c>
      <c r="Y288" s="334"/>
      <c r="Z288" s="334"/>
    </row>
    <row r="289" ht="14.25" spans="1:26">
      <c r="A289" s="335">
        <v>2200101</v>
      </c>
      <c r="B289" s="341" t="s">
        <v>1021</v>
      </c>
      <c r="C289" s="333">
        <v>158</v>
      </c>
      <c r="D289" s="333">
        <v>133</v>
      </c>
      <c r="E289" s="333">
        <v>19</v>
      </c>
      <c r="F289" s="333">
        <v>74</v>
      </c>
      <c r="G289" s="334">
        <v>1460.37861</v>
      </c>
      <c r="H289" s="334">
        <v>646.6242</v>
      </c>
      <c r="I289" s="334">
        <v>32.33121</v>
      </c>
      <c r="J289" s="334">
        <v>316.32</v>
      </c>
      <c r="K289" s="334">
        <v>9.066</v>
      </c>
      <c r="L289" s="334">
        <v>198.9552</v>
      </c>
      <c r="M289" s="334">
        <v>102.7</v>
      </c>
      <c r="N289" s="334">
        <v>0.684</v>
      </c>
      <c r="O289" s="334">
        <v>55.884</v>
      </c>
      <c r="P289" s="334">
        <v>0</v>
      </c>
      <c r="Q289" s="334"/>
      <c r="R289" s="334"/>
      <c r="S289" s="334">
        <v>19.968</v>
      </c>
      <c r="T289" s="334">
        <v>0</v>
      </c>
      <c r="U289" s="356"/>
      <c r="V289" s="355">
        <v>74</v>
      </c>
      <c r="W289" s="355">
        <v>6</v>
      </c>
      <c r="X289" s="334">
        <v>3.846</v>
      </c>
      <c r="Y289" s="334"/>
      <c r="Z289" s="334"/>
    </row>
    <row r="290" ht="14.25" spans="1:26">
      <c r="A290" s="335">
        <v>2200104</v>
      </c>
      <c r="B290" s="341" t="s">
        <v>1022</v>
      </c>
      <c r="C290" s="333">
        <v>12</v>
      </c>
      <c r="D290" s="333">
        <v>12</v>
      </c>
      <c r="E290" s="333">
        <v>2</v>
      </c>
      <c r="F290" s="333">
        <v>2</v>
      </c>
      <c r="G290" s="334">
        <v>109.142282857143</v>
      </c>
      <c r="H290" s="334">
        <v>50.8548</v>
      </c>
      <c r="I290" s="334">
        <v>2.54274</v>
      </c>
      <c r="J290" s="334">
        <v>30.0171428571429</v>
      </c>
      <c r="K290" s="334">
        <v>0</v>
      </c>
      <c r="L290" s="334">
        <v>15.8556</v>
      </c>
      <c r="M290" s="334">
        <v>7.8</v>
      </c>
      <c r="N290" s="334">
        <v>0.072</v>
      </c>
      <c r="O290" s="334">
        <v>0</v>
      </c>
      <c r="P290" s="334">
        <v>0</v>
      </c>
      <c r="Q290" s="334"/>
      <c r="R290" s="334"/>
      <c r="S290" s="334">
        <v>0</v>
      </c>
      <c r="T290" s="334">
        <v>0</v>
      </c>
      <c r="U290" s="356"/>
      <c r="V290" s="355">
        <v>2</v>
      </c>
      <c r="W290" s="355">
        <v>0</v>
      </c>
      <c r="X290" s="334">
        <v>0</v>
      </c>
      <c r="Y290" s="334"/>
      <c r="Z290" s="334"/>
    </row>
    <row r="291" ht="14.25" spans="1:26">
      <c r="A291" s="335">
        <v>2200104</v>
      </c>
      <c r="B291" s="341" t="s">
        <v>1023</v>
      </c>
      <c r="C291" s="333">
        <v>16</v>
      </c>
      <c r="D291" s="333">
        <v>16</v>
      </c>
      <c r="E291" s="333">
        <v>3</v>
      </c>
      <c r="F291" s="333">
        <v>6</v>
      </c>
      <c r="G291" s="334">
        <v>159.268142857143</v>
      </c>
      <c r="H291" s="334">
        <v>74.556</v>
      </c>
      <c r="I291" s="334">
        <v>3.7278</v>
      </c>
      <c r="J291" s="334">
        <v>42.0171428571429</v>
      </c>
      <c r="K291" s="334">
        <v>0</v>
      </c>
      <c r="L291" s="334">
        <v>22.4592</v>
      </c>
      <c r="M291" s="334">
        <v>10.4</v>
      </c>
      <c r="N291" s="334">
        <v>0.108</v>
      </c>
      <c r="O291" s="334">
        <v>0</v>
      </c>
      <c r="P291" s="334">
        <v>0</v>
      </c>
      <c r="Q291" s="334"/>
      <c r="R291" s="334"/>
      <c r="S291" s="334">
        <v>0</v>
      </c>
      <c r="T291" s="334">
        <v>0</v>
      </c>
      <c r="U291" s="356"/>
      <c r="V291" s="355">
        <v>6</v>
      </c>
      <c r="W291" s="355">
        <v>0</v>
      </c>
      <c r="X291" s="334">
        <v>0</v>
      </c>
      <c r="Y291" s="334"/>
      <c r="Z291" s="334"/>
    </row>
    <row r="292" ht="14.25" spans="1:26">
      <c r="A292" s="335">
        <v>22005</v>
      </c>
      <c r="B292" s="337" t="s">
        <v>1024</v>
      </c>
      <c r="C292" s="333">
        <v>2</v>
      </c>
      <c r="D292" s="333">
        <v>2</v>
      </c>
      <c r="E292" s="333">
        <v>1</v>
      </c>
      <c r="F292" s="333">
        <v>0</v>
      </c>
      <c r="G292" s="334">
        <v>14.83552</v>
      </c>
      <c r="H292" s="334">
        <v>6.4464</v>
      </c>
      <c r="I292" s="334">
        <v>0.32232</v>
      </c>
      <c r="J292" s="334">
        <v>4.44</v>
      </c>
      <c r="K292" s="334">
        <v>0</v>
      </c>
      <c r="L292" s="334">
        <v>2.2908</v>
      </c>
      <c r="M292" s="334">
        <v>1.3</v>
      </c>
      <c r="N292" s="334">
        <v>0.036</v>
      </c>
      <c r="O292" s="334">
        <v>0</v>
      </c>
      <c r="P292" s="334">
        <v>0</v>
      </c>
      <c r="Q292" s="334">
        <v>0</v>
      </c>
      <c r="R292" s="334">
        <v>0</v>
      </c>
      <c r="S292" s="334">
        <v>0</v>
      </c>
      <c r="T292" s="334">
        <v>0</v>
      </c>
      <c r="U292" s="334">
        <v>0</v>
      </c>
      <c r="V292" s="355">
        <v>0</v>
      </c>
      <c r="W292" s="355">
        <v>0</v>
      </c>
      <c r="X292" s="334">
        <v>0</v>
      </c>
      <c r="Y292" s="334"/>
      <c r="Z292" s="334"/>
    </row>
    <row r="293" spans="1:26">
      <c r="A293" s="335">
        <v>2200504</v>
      </c>
      <c r="B293" s="340" t="s">
        <v>1025</v>
      </c>
      <c r="C293" s="333">
        <v>2</v>
      </c>
      <c r="D293" s="333">
        <v>2</v>
      </c>
      <c r="E293" s="333">
        <v>1</v>
      </c>
      <c r="F293" s="333">
        <v>0</v>
      </c>
      <c r="G293" s="334">
        <v>14.83552</v>
      </c>
      <c r="H293" s="334">
        <v>6.4464</v>
      </c>
      <c r="I293" s="334">
        <v>0.32232</v>
      </c>
      <c r="J293" s="334">
        <v>4.44</v>
      </c>
      <c r="K293" s="334">
        <v>0</v>
      </c>
      <c r="L293" s="334">
        <v>2.2908</v>
      </c>
      <c r="M293" s="334">
        <v>1.3</v>
      </c>
      <c r="N293" s="334">
        <v>0.036</v>
      </c>
      <c r="O293" s="334">
        <v>0</v>
      </c>
      <c r="P293" s="334">
        <v>0</v>
      </c>
      <c r="Q293" s="334"/>
      <c r="R293" s="334"/>
      <c r="S293" s="334">
        <v>0</v>
      </c>
      <c r="T293" s="334">
        <v>0</v>
      </c>
      <c r="U293" s="356"/>
      <c r="V293" s="355">
        <v>0</v>
      </c>
      <c r="W293" s="355">
        <v>0</v>
      </c>
      <c r="X293" s="334">
        <v>0</v>
      </c>
      <c r="Y293" s="334"/>
      <c r="Z293" s="334"/>
    </row>
    <row r="294" spans="1:26">
      <c r="A294" s="335">
        <v>221</v>
      </c>
      <c r="B294" s="336" t="s">
        <v>1026</v>
      </c>
      <c r="C294" s="367"/>
      <c r="D294" s="367"/>
      <c r="E294" s="367"/>
      <c r="F294" s="367"/>
      <c r="G294" s="334">
        <v>8396.80548085714</v>
      </c>
      <c r="H294" s="334">
        <v>0</v>
      </c>
      <c r="I294" s="334">
        <v>0</v>
      </c>
      <c r="J294" s="334">
        <v>0</v>
      </c>
      <c r="K294" s="334">
        <v>0</v>
      </c>
      <c r="L294" s="334">
        <v>0</v>
      </c>
      <c r="M294" s="334">
        <v>0</v>
      </c>
      <c r="N294" s="334">
        <v>0</v>
      </c>
      <c r="O294" s="334">
        <v>0</v>
      </c>
      <c r="P294" s="334">
        <v>0</v>
      </c>
      <c r="Q294" s="334">
        <v>0</v>
      </c>
      <c r="R294" s="334">
        <v>0</v>
      </c>
      <c r="S294" s="334">
        <v>0</v>
      </c>
      <c r="T294" s="334">
        <v>0</v>
      </c>
      <c r="U294" s="334">
        <v>8396.80548085714</v>
      </c>
      <c r="V294" s="355"/>
      <c r="W294" s="355"/>
      <c r="X294" s="334"/>
      <c r="Y294" s="334">
        <v>8553.12</v>
      </c>
      <c r="Z294" s="362">
        <v>-156.314519142861</v>
      </c>
    </row>
    <row r="295" ht="14.25" spans="1:26">
      <c r="A295" s="335">
        <v>22102</v>
      </c>
      <c r="B295" s="337" t="s">
        <v>1027</v>
      </c>
      <c r="C295" s="364"/>
      <c r="D295" s="364"/>
      <c r="E295" s="364"/>
      <c r="F295" s="364"/>
      <c r="G295" s="334">
        <v>8396.80548085714</v>
      </c>
      <c r="H295" s="334">
        <v>0</v>
      </c>
      <c r="I295" s="334">
        <v>0</v>
      </c>
      <c r="J295" s="334">
        <v>0</v>
      </c>
      <c r="K295" s="334">
        <v>0</v>
      </c>
      <c r="L295" s="334">
        <v>0</v>
      </c>
      <c r="M295" s="334">
        <v>0</v>
      </c>
      <c r="N295" s="334">
        <v>0</v>
      </c>
      <c r="O295" s="334">
        <v>0</v>
      </c>
      <c r="P295" s="334">
        <v>0</v>
      </c>
      <c r="Q295" s="334">
        <v>0</v>
      </c>
      <c r="R295" s="334">
        <v>0</v>
      </c>
      <c r="S295" s="334">
        <v>0</v>
      </c>
      <c r="T295" s="334">
        <v>0</v>
      </c>
      <c r="U295" s="334">
        <v>8396.80548085714</v>
      </c>
      <c r="V295" s="355">
        <v>0</v>
      </c>
      <c r="W295" s="355">
        <v>0</v>
      </c>
      <c r="X295" s="334">
        <v>0</v>
      </c>
      <c r="Y295" s="334"/>
      <c r="Z295" s="334"/>
    </row>
    <row r="296" spans="1:26">
      <c r="A296" s="335">
        <v>2210201</v>
      </c>
      <c r="B296" s="340" t="s">
        <v>1028</v>
      </c>
      <c r="C296" s="365"/>
      <c r="D296" s="365"/>
      <c r="E296" s="365"/>
      <c r="F296" s="365"/>
      <c r="G296" s="334">
        <v>8396.80548085714</v>
      </c>
      <c r="H296" s="334"/>
      <c r="I296" s="334"/>
      <c r="J296" s="334"/>
      <c r="K296" s="334"/>
      <c r="L296" s="334"/>
      <c r="M296" s="334"/>
      <c r="N296" s="334"/>
      <c r="O296" s="334"/>
      <c r="P296" s="334"/>
      <c r="Q296" s="334"/>
      <c r="R296" s="334"/>
      <c r="S296" s="334"/>
      <c r="T296" s="334"/>
      <c r="U296" s="356">
        <v>8396.80548085714</v>
      </c>
      <c r="V296" s="355"/>
      <c r="W296" s="355"/>
      <c r="X296" s="334"/>
      <c r="Y296" s="334">
        <v>8553.12</v>
      </c>
      <c r="Z296" s="362">
        <v>-156.314519142861</v>
      </c>
    </row>
    <row r="297" spans="1:26">
      <c r="A297" s="335">
        <v>222</v>
      </c>
      <c r="B297" s="368" t="s">
        <v>1029</v>
      </c>
      <c r="C297" s="333">
        <v>7</v>
      </c>
      <c r="D297" s="333">
        <v>1</v>
      </c>
      <c r="E297" s="333">
        <v>1</v>
      </c>
      <c r="F297" s="333">
        <v>13</v>
      </c>
      <c r="G297" s="334">
        <v>75.5675428571429</v>
      </c>
      <c r="H297" s="334">
        <v>27.666</v>
      </c>
      <c r="I297" s="334">
        <v>1.3833</v>
      </c>
      <c r="J297" s="334">
        <v>2.29714285714286</v>
      </c>
      <c r="K297" s="334">
        <v>1.9655</v>
      </c>
      <c r="L297" s="334">
        <v>8.5128</v>
      </c>
      <c r="M297" s="334">
        <v>4.55</v>
      </c>
      <c r="N297" s="334">
        <v>0.036</v>
      </c>
      <c r="O297" s="334">
        <v>12.702</v>
      </c>
      <c r="P297" s="334">
        <v>0</v>
      </c>
      <c r="Q297" s="334">
        <v>0</v>
      </c>
      <c r="R297" s="334">
        <v>0</v>
      </c>
      <c r="S297" s="334">
        <v>0</v>
      </c>
      <c r="T297" s="334">
        <v>2.6268</v>
      </c>
      <c r="U297" s="334">
        <v>0</v>
      </c>
      <c r="V297" s="355">
        <v>13</v>
      </c>
      <c r="W297" s="355">
        <v>1</v>
      </c>
      <c r="X297" s="334">
        <v>0.828</v>
      </c>
      <c r="Y297" s="334">
        <v>86.1479</v>
      </c>
      <c r="Z297" s="362">
        <v>-10.5803571428572</v>
      </c>
    </row>
    <row r="298" ht="14.25" spans="1:26">
      <c r="A298" s="335">
        <v>22201</v>
      </c>
      <c r="B298" s="337" t="s">
        <v>1030</v>
      </c>
      <c r="C298" s="333">
        <v>7</v>
      </c>
      <c r="D298" s="333">
        <v>1</v>
      </c>
      <c r="E298" s="333">
        <v>1</v>
      </c>
      <c r="F298" s="333">
        <v>13</v>
      </c>
      <c r="G298" s="334">
        <v>75.5675428571429</v>
      </c>
      <c r="H298" s="334">
        <v>27.666</v>
      </c>
      <c r="I298" s="334">
        <v>1.3833</v>
      </c>
      <c r="J298" s="334">
        <v>2.29714285714286</v>
      </c>
      <c r="K298" s="334">
        <v>1.9655</v>
      </c>
      <c r="L298" s="334">
        <v>8.5128</v>
      </c>
      <c r="M298" s="334">
        <v>4.55</v>
      </c>
      <c r="N298" s="334">
        <v>0.036</v>
      </c>
      <c r="O298" s="334">
        <v>12.702</v>
      </c>
      <c r="P298" s="334">
        <v>0</v>
      </c>
      <c r="Q298" s="334">
        <v>0</v>
      </c>
      <c r="R298" s="334">
        <v>0</v>
      </c>
      <c r="S298" s="334">
        <v>0</v>
      </c>
      <c r="T298" s="334">
        <v>2.6268</v>
      </c>
      <c r="U298" s="334">
        <v>0</v>
      </c>
      <c r="V298" s="355">
        <v>13</v>
      </c>
      <c r="W298" s="355">
        <v>1</v>
      </c>
      <c r="X298" s="334">
        <v>0.828</v>
      </c>
      <c r="Y298" s="334"/>
      <c r="Z298" s="334"/>
    </row>
    <row r="299" ht="14.25" spans="1:26">
      <c r="A299" s="335">
        <v>2220101</v>
      </c>
      <c r="B299" s="341" t="s">
        <v>1031</v>
      </c>
      <c r="C299" s="333">
        <v>7</v>
      </c>
      <c r="D299" s="333">
        <v>1</v>
      </c>
      <c r="E299" s="333">
        <v>1</v>
      </c>
      <c r="F299" s="333">
        <v>13</v>
      </c>
      <c r="G299" s="334">
        <v>75.5675428571429</v>
      </c>
      <c r="H299" s="334">
        <v>27.666</v>
      </c>
      <c r="I299" s="334">
        <v>1.3833</v>
      </c>
      <c r="J299" s="334">
        <v>2.29714285714286</v>
      </c>
      <c r="K299" s="334">
        <v>1.9655</v>
      </c>
      <c r="L299" s="334">
        <v>8.5128</v>
      </c>
      <c r="M299" s="334">
        <v>4.55</v>
      </c>
      <c r="N299" s="334">
        <v>0.036</v>
      </c>
      <c r="O299" s="334">
        <v>12.702</v>
      </c>
      <c r="P299" s="334">
        <v>0</v>
      </c>
      <c r="Q299" s="334"/>
      <c r="R299" s="334"/>
      <c r="S299" s="334">
        <v>0</v>
      </c>
      <c r="T299" s="334">
        <v>2.6268</v>
      </c>
      <c r="U299" s="356"/>
      <c r="V299" s="355">
        <v>13</v>
      </c>
      <c r="W299" s="355">
        <v>1</v>
      </c>
      <c r="X299" s="334">
        <v>0.828</v>
      </c>
      <c r="Y299" s="334"/>
      <c r="Z299" s="334"/>
    </row>
    <row r="300" spans="1:26">
      <c r="A300" s="335">
        <v>224</v>
      </c>
      <c r="B300" s="336" t="s">
        <v>1032</v>
      </c>
      <c r="C300" s="333">
        <v>50</v>
      </c>
      <c r="D300" s="333">
        <v>32</v>
      </c>
      <c r="E300" s="333">
        <v>8</v>
      </c>
      <c r="F300" s="333">
        <v>9</v>
      </c>
      <c r="G300" s="334">
        <v>441.565051428571</v>
      </c>
      <c r="H300" s="334">
        <v>200.4336</v>
      </c>
      <c r="I300" s="334">
        <v>10.02168</v>
      </c>
      <c r="J300" s="334">
        <v>75.0685714285714</v>
      </c>
      <c r="K300" s="334">
        <v>7.386</v>
      </c>
      <c r="L300" s="334">
        <v>64.1124</v>
      </c>
      <c r="M300" s="334">
        <v>32.5</v>
      </c>
      <c r="N300" s="334">
        <v>0.288</v>
      </c>
      <c r="O300" s="334">
        <v>42.7548</v>
      </c>
      <c r="P300" s="334">
        <v>0</v>
      </c>
      <c r="Q300" s="334">
        <v>0</v>
      </c>
      <c r="R300" s="334">
        <v>0</v>
      </c>
      <c r="S300" s="334">
        <v>0</v>
      </c>
      <c r="T300" s="334">
        <v>0</v>
      </c>
      <c r="U300" s="334">
        <v>0</v>
      </c>
      <c r="V300" s="355">
        <v>9</v>
      </c>
      <c r="W300" s="355">
        <v>0</v>
      </c>
      <c r="X300" s="334">
        <v>0</v>
      </c>
      <c r="Y300" s="334">
        <v>376.0355</v>
      </c>
      <c r="Z300" s="362">
        <v>65.5295514285714</v>
      </c>
    </row>
    <row r="301" ht="14.25" spans="1:26">
      <c r="A301" s="335">
        <v>22401</v>
      </c>
      <c r="B301" s="337" t="s">
        <v>1033</v>
      </c>
      <c r="C301" s="333">
        <v>50</v>
      </c>
      <c r="D301" s="333">
        <v>32</v>
      </c>
      <c r="E301" s="333">
        <v>8</v>
      </c>
      <c r="F301" s="333">
        <v>9</v>
      </c>
      <c r="G301" s="334">
        <v>441.565051428571</v>
      </c>
      <c r="H301" s="334">
        <v>200.4336</v>
      </c>
      <c r="I301" s="334">
        <v>10.02168</v>
      </c>
      <c r="J301" s="334">
        <v>75.0685714285714</v>
      </c>
      <c r="K301" s="334">
        <v>7.386</v>
      </c>
      <c r="L301" s="334">
        <v>64.1124</v>
      </c>
      <c r="M301" s="334">
        <v>32.5</v>
      </c>
      <c r="N301" s="334">
        <v>0.288</v>
      </c>
      <c r="O301" s="334">
        <v>42.7548</v>
      </c>
      <c r="P301" s="334">
        <v>0</v>
      </c>
      <c r="Q301" s="334">
        <v>0</v>
      </c>
      <c r="R301" s="334">
        <v>0</v>
      </c>
      <c r="S301" s="334">
        <v>0</v>
      </c>
      <c r="T301" s="334">
        <v>0</v>
      </c>
      <c r="U301" s="334">
        <v>0</v>
      </c>
      <c r="V301" s="355">
        <v>9</v>
      </c>
      <c r="W301" s="355">
        <v>0</v>
      </c>
      <c r="X301" s="334">
        <v>0</v>
      </c>
      <c r="Y301" s="334"/>
      <c r="Z301" s="334"/>
    </row>
    <row r="302" ht="14.25" spans="1:26">
      <c r="A302" s="335">
        <v>2240101</v>
      </c>
      <c r="B302" s="341" t="s">
        <v>1034</v>
      </c>
      <c r="C302" s="333">
        <v>50</v>
      </c>
      <c r="D302" s="333">
        <v>32</v>
      </c>
      <c r="E302" s="333">
        <v>8</v>
      </c>
      <c r="F302" s="333">
        <v>9</v>
      </c>
      <c r="G302" s="334">
        <v>441.565051428571</v>
      </c>
      <c r="H302" s="334">
        <v>200.4336</v>
      </c>
      <c r="I302" s="334">
        <v>10.02168</v>
      </c>
      <c r="J302" s="334">
        <v>75.0685714285714</v>
      </c>
      <c r="K302" s="334">
        <v>7.386</v>
      </c>
      <c r="L302" s="334">
        <v>64.1124</v>
      </c>
      <c r="M302" s="334">
        <v>32.5</v>
      </c>
      <c r="N302" s="334">
        <v>0.288</v>
      </c>
      <c r="O302" s="334">
        <v>42.7548</v>
      </c>
      <c r="P302" s="334">
        <v>0</v>
      </c>
      <c r="Q302" s="334"/>
      <c r="R302" s="334"/>
      <c r="S302" s="334">
        <v>0</v>
      </c>
      <c r="T302" s="334">
        <v>0</v>
      </c>
      <c r="U302" s="356"/>
      <c r="V302" s="355">
        <v>9</v>
      </c>
      <c r="W302" s="355">
        <v>0</v>
      </c>
      <c r="X302" s="334">
        <v>0</v>
      </c>
      <c r="Y302" s="334"/>
      <c r="Z302" s="334"/>
    </row>
    <row r="303" spans="1:26">
      <c r="A303" s="335">
        <v>229</v>
      </c>
      <c r="B303" s="336" t="s">
        <v>1035</v>
      </c>
      <c r="C303" s="333">
        <v>0</v>
      </c>
      <c r="D303" s="333">
        <v>0</v>
      </c>
      <c r="E303" s="333">
        <v>0</v>
      </c>
      <c r="F303" s="333">
        <v>0</v>
      </c>
      <c r="G303" s="334">
        <v>0</v>
      </c>
      <c r="H303" s="334">
        <v>0</v>
      </c>
      <c r="I303" s="334">
        <v>0</v>
      </c>
      <c r="J303" s="334">
        <v>0</v>
      </c>
      <c r="K303" s="334">
        <v>0</v>
      </c>
      <c r="L303" s="334">
        <v>0</v>
      </c>
      <c r="M303" s="334">
        <v>0</v>
      </c>
      <c r="N303" s="334">
        <v>0</v>
      </c>
      <c r="O303" s="334">
        <v>0</v>
      </c>
      <c r="P303" s="334">
        <v>0</v>
      </c>
      <c r="Q303" s="334">
        <v>0</v>
      </c>
      <c r="R303" s="334">
        <v>0</v>
      </c>
      <c r="S303" s="334">
        <v>0</v>
      </c>
      <c r="T303" s="334">
        <v>0</v>
      </c>
      <c r="U303" s="334">
        <v>0</v>
      </c>
      <c r="V303" s="355">
        <v>0</v>
      </c>
      <c r="W303" s="355">
        <v>0</v>
      </c>
      <c r="X303" s="334">
        <v>0</v>
      </c>
      <c r="Y303" s="334"/>
      <c r="Z303" s="362">
        <v>0</v>
      </c>
    </row>
    <row r="304" ht="14.25" spans="1:26">
      <c r="A304" s="335">
        <v>22999</v>
      </c>
      <c r="B304" s="337" t="s">
        <v>1036</v>
      </c>
      <c r="C304" s="333">
        <v>0</v>
      </c>
      <c r="D304" s="333">
        <v>0</v>
      </c>
      <c r="E304" s="333">
        <v>0</v>
      </c>
      <c r="F304" s="333">
        <v>0</v>
      </c>
      <c r="G304" s="334">
        <v>0</v>
      </c>
      <c r="H304" s="334">
        <v>0</v>
      </c>
      <c r="I304" s="334">
        <v>0</v>
      </c>
      <c r="J304" s="334">
        <v>0</v>
      </c>
      <c r="K304" s="334">
        <v>0</v>
      </c>
      <c r="L304" s="334">
        <v>0</v>
      </c>
      <c r="M304" s="334">
        <v>0</v>
      </c>
      <c r="N304" s="334">
        <v>0</v>
      </c>
      <c r="O304" s="334">
        <v>0</v>
      </c>
      <c r="P304" s="334">
        <v>0</v>
      </c>
      <c r="Q304" s="334">
        <v>0</v>
      </c>
      <c r="R304" s="334">
        <v>0</v>
      </c>
      <c r="S304" s="334">
        <v>0</v>
      </c>
      <c r="T304" s="334">
        <v>0</v>
      </c>
      <c r="U304" s="334">
        <v>0</v>
      </c>
      <c r="V304" s="355">
        <v>0</v>
      </c>
      <c r="W304" s="355">
        <v>0</v>
      </c>
      <c r="X304" s="334">
        <v>0</v>
      </c>
      <c r="Y304" s="334"/>
      <c r="Z304" s="334"/>
    </row>
    <row r="305" spans="1:26">
      <c r="A305" s="335">
        <v>2299999</v>
      </c>
      <c r="B305" s="340" t="s">
        <v>1037</v>
      </c>
      <c r="C305" s="367"/>
      <c r="D305" s="367"/>
      <c r="E305" s="367"/>
      <c r="F305" s="367"/>
      <c r="G305" s="334">
        <v>0</v>
      </c>
      <c r="H305" s="334"/>
      <c r="I305" s="369"/>
      <c r="J305" s="369"/>
      <c r="K305" s="369"/>
      <c r="L305" s="369"/>
      <c r="M305" s="369"/>
      <c r="N305" s="369"/>
      <c r="O305" s="369"/>
      <c r="P305" s="369"/>
      <c r="Q305" s="369"/>
      <c r="R305" s="369"/>
      <c r="S305" s="369"/>
      <c r="T305" s="369"/>
      <c r="U305" s="356"/>
      <c r="V305" s="355"/>
      <c r="W305" s="355"/>
      <c r="X305" s="369"/>
      <c r="Y305" s="369"/>
      <c r="Z305" s="369"/>
    </row>
    <row r="308" ht="15" spans="2:2">
      <c r="B308" s="363"/>
    </row>
  </sheetData>
  <autoFilter ref="A4:Z305">
    <extLst/>
  </autoFilter>
  <mergeCells count="11">
    <mergeCell ref="A1:Z1"/>
    <mergeCell ref="A5:B5"/>
    <mergeCell ref="Q5:R5"/>
    <mergeCell ref="A6:B6"/>
    <mergeCell ref="A3:A4"/>
    <mergeCell ref="B3:B4"/>
    <mergeCell ref="C3:C4"/>
    <mergeCell ref="F3:F4"/>
    <mergeCell ref="G3:G4"/>
    <mergeCell ref="Y3:Y4"/>
    <mergeCell ref="Z3:Z4"/>
  </mergeCells>
  <conditionalFormatting sqref="H7:I7">
    <cfRule type="cellIs" dxfId="0" priority="20" operator="equal">
      <formula>0</formula>
    </cfRule>
  </conditionalFormatting>
  <conditionalFormatting sqref="K7:L7">
    <cfRule type="cellIs" dxfId="0" priority="19" operator="equal">
      <formula>0</formula>
    </cfRule>
  </conditionalFormatting>
  <conditionalFormatting sqref="N7:O7">
    <cfRule type="cellIs" dxfId="0" priority="18" operator="equal">
      <formula>0</formula>
    </cfRule>
  </conditionalFormatting>
  <conditionalFormatting sqref="Q7:R7">
    <cfRule type="cellIs" dxfId="0" priority="17" operator="equal">
      <formula>0</formula>
    </cfRule>
  </conditionalFormatting>
  <conditionalFormatting sqref="T7:U7">
    <cfRule type="cellIs" dxfId="0" priority="16" operator="equal">
      <formula>0</formula>
    </cfRule>
  </conditionalFormatting>
  <conditionalFormatting sqref="B42">
    <cfRule type="duplicateValues" dxfId="1" priority="77"/>
  </conditionalFormatting>
  <conditionalFormatting sqref="B181">
    <cfRule type="duplicateValues" dxfId="1" priority="89"/>
  </conditionalFormatting>
  <conditionalFormatting sqref="B191">
    <cfRule type="duplicateValues" dxfId="1" priority="85"/>
  </conditionalFormatting>
  <conditionalFormatting sqref="B202">
    <cfRule type="duplicateValues" dxfId="1" priority="66"/>
  </conditionalFormatting>
  <conditionalFormatting sqref="G202">
    <cfRule type="cellIs" dxfId="0" priority="1" operator="equal">
      <formula>0</formula>
    </cfRule>
  </conditionalFormatting>
  <conditionalFormatting sqref="H208:Z208">
    <cfRule type="cellIs" dxfId="0" priority="35" operator="equal">
      <formula>0</formula>
    </cfRule>
  </conditionalFormatting>
  <conditionalFormatting sqref="F209:Y209">
    <cfRule type="cellIs" dxfId="0" priority="29" operator="equal">
      <formula>0</formula>
    </cfRule>
  </conditionalFormatting>
  <conditionalFormatting sqref="B238">
    <cfRule type="duplicateValues" dxfId="1" priority="58"/>
  </conditionalFormatting>
  <conditionalFormatting sqref="G238:Y238">
    <cfRule type="cellIs" dxfId="0" priority="54" operator="equal">
      <formula>0</formula>
    </cfRule>
  </conditionalFormatting>
  <conditionalFormatting sqref="B294">
    <cfRule type="duplicateValues" dxfId="1" priority="80"/>
  </conditionalFormatting>
  <conditionalFormatting sqref="B295">
    <cfRule type="duplicateValues" dxfId="1" priority="79"/>
  </conditionalFormatting>
  <conditionalFormatting sqref="B296">
    <cfRule type="duplicateValues" dxfId="1" priority="6"/>
  </conditionalFormatting>
  <conditionalFormatting sqref="B303">
    <cfRule type="duplicateValues" dxfId="1" priority="83"/>
  </conditionalFormatting>
  <conditionalFormatting sqref="B304">
    <cfRule type="duplicateValues" dxfId="1" priority="82"/>
  </conditionalFormatting>
  <conditionalFormatting sqref="B305">
    <cfRule type="duplicateValues" dxfId="1" priority="5"/>
  </conditionalFormatting>
  <conditionalFormatting sqref="G305">
    <cfRule type="cellIs" dxfId="0" priority="67" operator="equal">
      <formula>0</formula>
    </cfRule>
  </conditionalFormatting>
  <conditionalFormatting sqref="B308">
    <cfRule type="duplicateValues" dxfId="1" priority="3"/>
  </conditionalFormatting>
  <conditionalFormatting sqref="B91:B102">
    <cfRule type="duplicateValues" dxfId="1" priority="12"/>
  </conditionalFormatting>
  <conditionalFormatting sqref="B104:B133">
    <cfRule type="duplicateValues" dxfId="1" priority="11"/>
  </conditionalFormatting>
  <conditionalFormatting sqref="B135:B164">
    <cfRule type="duplicateValues" dxfId="1" priority="10"/>
  </conditionalFormatting>
  <conditionalFormatting sqref="B166:B168">
    <cfRule type="duplicateValues" dxfId="1" priority="9"/>
  </conditionalFormatting>
  <conditionalFormatting sqref="B208:B209">
    <cfRule type="duplicateValues" dxfId="1" priority="38"/>
  </conditionalFormatting>
  <conditionalFormatting sqref="B214:B231">
    <cfRule type="duplicateValues" dxfId="1" priority="8"/>
  </conditionalFormatting>
  <conditionalFormatting sqref="B239:B240">
    <cfRule type="duplicateValues" dxfId="1" priority="7"/>
  </conditionalFormatting>
  <conditionalFormatting sqref="X6:X7">
    <cfRule type="cellIs" dxfId="0" priority="15" operator="equal">
      <formula>0</formula>
    </cfRule>
  </conditionalFormatting>
  <conditionalFormatting sqref="Z6:Z7">
    <cfRule type="cellIs" dxfId="0" priority="14" operator="equal">
      <formula>0</formula>
    </cfRule>
  </conditionalFormatting>
  <conditionalFormatting sqref="C6:Z305">
    <cfRule type="cellIs" dxfId="0" priority="27" operator="equal">
      <formula>0</formula>
    </cfRule>
  </conditionalFormatting>
  <conditionalFormatting sqref="G6:Z74">
    <cfRule type="cellIs" dxfId="0" priority="13" operator="equal">
      <formula>0</formula>
    </cfRule>
  </conditionalFormatting>
  <conditionalFormatting sqref="B134 B182:B190 B103 B165 B7:B41 B43:B90 B169:B180 B203:B207 B297:B302 B277:B293 B241:B275 B232:B237 B210:B213 B192:B201">
    <cfRule type="duplicateValues" dxfId="1" priority="90"/>
  </conditionalFormatting>
  <conditionalFormatting sqref="G9:T9 V9:Z9 G11:T11 V11:Z11 G13:T31 V13:Z31 G33:T33 V33:Z33 G35:T35 V35:Z35 G37:T37 V37:Z37 G39:T39 V39:Z39 G41:T42 V41:Z42 G44:T44 V44:Z44 G46:T46 V46:Z46 G48:T48 V48:Z48 G50:T52 V50:Z52 G54:T54 V54:Z54 G56:T57 V56:Z57 G59:T59 V59:Z59 G61:T62 V61:Z62 G64:T67 V64:Z67 G69:T69 V69:Z69 G71:T72 V71:Z72 G74:T74 V74:Z74 G77:T78 V77:Z78 G80:T80 V80:Z80 G82:T82 V82:Z82 G84:T85 V84:Z85 G88:T88 V88:Z88 G166:T168 V166:Z168 G170:T170 V170:Z170 G172:T172 V172:Z172 G174:T175 V174:Z175 G178:T178 V178:Z178 G180:T180 V180:Z180 G183:T186 V183:Z186 G188:T188 V188:Z188 G190:T190 V190:Z190 G192:T192 V192:Z192 G195:T198 V195:Z198 G200:T200 V200:Z200 G205:T205 V205:Z205 G207:T207 V207:Z207 G212:T212 V212:Z212 G214:T231 V214:Z231 G233:T235 V233:Z235 G237:T237 V237:Z237 G242:T242 V242:Z242 G245:T245 V245:Z245 G247:T249 V247:Z249 G252:T257 V252:Z257 G259:T259 V259:Z259 G261:T261 V261:Z261 G264:T270 V264:Z270 G272:T272 V272:Z272 G274:T275 V274:Z275 G278:T282 V278:Z282 G285:T286 V285:Z286 G289:T291 V289:Z291 G293:T294 V293:Z294 U294 V296:Z296 G299:T299 V299:Z299 G302:T302 V302:Z302">
    <cfRule type="cellIs" dxfId="0" priority="88" operator="equal">
      <formula>0</formula>
    </cfRule>
  </conditionalFormatting>
  <conditionalFormatting sqref="G75:Y75 G76:Z85 G86:Y86 G87:Z175 G176:Y176 G177:Z180 G181:Y181 G182:Z192 G193:Y193 G194:Z201 G210:Y210 G211:Z237 G241:Z242 G243:Y243 G244:Z249 G250:Y250 G262:Y262 G263:Z275 G276:Y276 G277:Z282 G283:Y283 G284:Z286 G287:Y287 G288:Z296 G297:Y297 G298:Z299 G300:Y300 G301:Z302 G303:Y303 G304:Z305">
    <cfRule type="cellIs" dxfId="0" priority="71" operator="equal">
      <formula>0</formula>
    </cfRule>
  </conditionalFormatting>
  <conditionalFormatting sqref="H87:Z88 U90 U103 U134 U165 H166:Z175 H195:Z201">
    <cfRule type="cellIs" dxfId="0" priority="72" operator="equal">
      <formula>0</formula>
    </cfRule>
  </conditionalFormatting>
  <conditionalFormatting sqref="F202:Y203">
    <cfRule type="cellIs" dxfId="0" priority="62" operator="equal">
      <formula>0</formula>
    </cfRule>
  </conditionalFormatting>
  <conditionalFormatting sqref="G204:Z208">
    <cfRule type="cellIs" dxfId="0" priority="34" operator="equal">
      <formula>0</formula>
    </cfRule>
  </conditionalFormatting>
  <conditionalFormatting sqref="F239:Z240">
    <cfRule type="cellIs" dxfId="0" priority="39" operator="equal">
      <formula>0</formula>
    </cfRule>
  </conditionalFormatting>
  <conditionalFormatting sqref="F294 F296:T296">
    <cfRule type="cellIs" dxfId="0" priority="75" operator="equal">
      <formula>0</formula>
    </cfRule>
  </conditionalFormatting>
  <printOptions horizontalCentered="1"/>
  <pageMargins left="0.708333333333333" right="0.708333333333333" top="0.747916666666667" bottom="0.747916666666667" header="0.314583333333333" footer="0.314583333333333"/>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91"/>
  <sheetViews>
    <sheetView view="pageBreakPreview" zoomScaleNormal="100" workbookViewId="0">
      <pane xSplit="2" ySplit="7" topLeftCell="C86" activePane="bottomRight" state="frozen"/>
      <selection/>
      <selection pane="topRight"/>
      <selection pane="bottomLeft"/>
      <selection pane="bottomRight" activeCell="M45" sqref="M45"/>
    </sheetView>
  </sheetViews>
  <sheetFormatPr defaultColWidth="9" defaultRowHeight="13.5"/>
  <cols>
    <col min="1" max="1" width="7.66666666666667" style="259" customWidth="1"/>
    <col min="2" max="2" width="40.8333333333333" style="259" customWidth="1"/>
    <col min="3" max="5" width="5.33333333333333" style="259" customWidth="1"/>
    <col min="6" max="6" width="8.16666666666667" style="260" customWidth="1"/>
    <col min="7" max="7" width="8" style="261" customWidth="1"/>
    <col min="8" max="8" width="8.33333333333333" style="259" hidden="1" customWidth="1"/>
    <col min="9" max="9" width="8.33333333333333" style="260" customWidth="1"/>
    <col min="10" max="10" width="9.33333333333333" style="260" customWidth="1"/>
    <col min="11" max="11" width="7.33333333333333" style="260" hidden="1" customWidth="1"/>
    <col min="12" max="12" width="8.16666666666667" style="260" customWidth="1"/>
    <col min="13" max="14" width="6.83333333333333" style="260" customWidth="1"/>
    <col min="15" max="15" width="7.33333333333333" style="262" customWidth="1"/>
    <col min="16" max="16" width="9" style="262"/>
    <col min="17" max="17" width="5.83333333333333" style="260" customWidth="1"/>
    <col min="18" max="16384" width="9" style="263"/>
  </cols>
  <sheetData>
    <row r="1" ht="27" spans="1:17">
      <c r="A1" s="264" t="s">
        <v>1038</v>
      </c>
      <c r="B1" s="264"/>
      <c r="C1" s="264"/>
      <c r="D1" s="264"/>
      <c r="E1" s="264"/>
      <c r="F1" s="264"/>
      <c r="G1" s="264"/>
      <c r="H1" s="264"/>
      <c r="I1" s="264"/>
      <c r="J1" s="264"/>
      <c r="K1" s="264"/>
      <c r="L1" s="264"/>
      <c r="M1" s="264"/>
      <c r="N1" s="264"/>
      <c r="O1" s="264"/>
      <c r="P1" s="264"/>
      <c r="Q1" s="264"/>
    </row>
    <row r="2" ht="13" customHeight="1" spans="1:17">
      <c r="A2" s="265"/>
      <c r="B2" s="265"/>
      <c r="C2" s="265"/>
      <c r="D2" s="265"/>
      <c r="E2" s="265"/>
      <c r="F2" s="266"/>
      <c r="G2" s="267"/>
      <c r="H2" s="268"/>
      <c r="I2" s="294"/>
      <c r="J2" s="294"/>
      <c r="K2" s="294"/>
      <c r="L2" s="294"/>
      <c r="M2" s="294"/>
      <c r="N2" s="294"/>
      <c r="P2" s="295" t="s">
        <v>1</v>
      </c>
      <c r="Q2" s="294"/>
    </row>
    <row r="3" ht="14.25" customHeight="1" spans="1:17">
      <c r="A3" s="196" t="s">
        <v>634</v>
      </c>
      <c r="B3" s="196" t="s">
        <v>703</v>
      </c>
      <c r="C3" s="269" t="s">
        <v>704</v>
      </c>
      <c r="D3" s="270"/>
      <c r="E3" s="196" t="s">
        <v>1039</v>
      </c>
      <c r="F3" s="271" t="s">
        <v>1040</v>
      </c>
      <c r="G3" s="272"/>
      <c r="H3" s="273"/>
      <c r="I3" s="296"/>
      <c r="J3" s="296"/>
      <c r="K3" s="296"/>
      <c r="L3" s="296"/>
      <c r="M3" s="296"/>
      <c r="N3" s="297"/>
      <c r="O3" s="298" t="s">
        <v>1041</v>
      </c>
      <c r="P3" s="275" t="s">
        <v>9</v>
      </c>
      <c r="Q3" s="275" t="s">
        <v>1042</v>
      </c>
    </row>
    <row r="4" ht="35.25" customHeight="1" spans="1:17">
      <c r="A4" s="196"/>
      <c r="B4" s="196"/>
      <c r="C4" s="196"/>
      <c r="D4" s="274" t="s">
        <v>708</v>
      </c>
      <c r="E4" s="196"/>
      <c r="F4" s="275"/>
      <c r="G4" s="276" t="s">
        <v>1043</v>
      </c>
      <c r="H4" s="277"/>
      <c r="I4" s="299"/>
      <c r="J4" s="299"/>
      <c r="K4" s="299"/>
      <c r="L4" s="299" t="s">
        <v>1044</v>
      </c>
      <c r="M4" s="299" t="s">
        <v>1045</v>
      </c>
      <c r="N4" s="299" t="s">
        <v>1046</v>
      </c>
      <c r="O4" s="300"/>
      <c r="P4" s="275"/>
      <c r="Q4" s="275"/>
    </row>
    <row r="5" ht="35.25" customHeight="1" spans="1:17">
      <c r="A5" s="196"/>
      <c r="B5" s="196"/>
      <c r="C5" s="196"/>
      <c r="D5" s="277"/>
      <c r="E5" s="196"/>
      <c r="F5" s="275"/>
      <c r="G5" s="278" t="s">
        <v>1047</v>
      </c>
      <c r="H5" s="196" t="s">
        <v>1048</v>
      </c>
      <c r="I5" s="275" t="s">
        <v>1049</v>
      </c>
      <c r="J5" s="275" t="s">
        <v>1050</v>
      </c>
      <c r="K5" s="275" t="s">
        <v>1051</v>
      </c>
      <c r="L5" s="275"/>
      <c r="M5" s="275"/>
      <c r="N5" s="275"/>
      <c r="O5" s="300"/>
      <c r="P5" s="275"/>
      <c r="Q5" s="275"/>
    </row>
    <row r="6" spans="1:17">
      <c r="A6" s="279" t="s">
        <v>739</v>
      </c>
      <c r="B6" s="280"/>
      <c r="C6" s="281">
        <v>9786</v>
      </c>
      <c r="D6" s="281">
        <v>7586</v>
      </c>
      <c r="E6" s="281">
        <v>10526</v>
      </c>
      <c r="F6" s="282">
        <v>9393.47</v>
      </c>
      <c r="G6" s="283"/>
      <c r="H6" s="200">
        <v>0</v>
      </c>
      <c r="I6" s="282">
        <v>7596.9</v>
      </c>
      <c r="J6" s="282">
        <v>-121.6</v>
      </c>
      <c r="K6" s="282">
        <v>0</v>
      </c>
      <c r="L6" s="282">
        <v>1619.352</v>
      </c>
      <c r="M6" s="282">
        <v>97.86</v>
      </c>
      <c r="N6" s="282">
        <v>29.358</v>
      </c>
      <c r="O6" s="282">
        <v>9439.9016</v>
      </c>
      <c r="P6" s="282">
        <v>-196.4316</v>
      </c>
      <c r="Q6" s="282">
        <v>39.144</v>
      </c>
    </row>
    <row r="7" spans="1:17">
      <c r="A7" s="284">
        <v>201</v>
      </c>
      <c r="B7" s="285" t="s">
        <v>1052</v>
      </c>
      <c r="C7" s="286">
        <v>2325</v>
      </c>
      <c r="D7" s="286">
        <v>1087</v>
      </c>
      <c r="E7" s="286">
        <v>2430</v>
      </c>
      <c r="F7" s="287">
        <v>4488.665</v>
      </c>
      <c r="G7" s="288"/>
      <c r="H7" s="287"/>
      <c r="I7" s="287">
        <v>3540.5</v>
      </c>
      <c r="J7" s="287">
        <v>13</v>
      </c>
      <c r="K7" s="287"/>
      <c r="L7" s="287">
        <v>917.94</v>
      </c>
      <c r="M7" s="287">
        <v>23.25</v>
      </c>
      <c r="N7" s="287">
        <v>6.975</v>
      </c>
      <c r="O7" s="287">
        <v>4482.655</v>
      </c>
      <c r="P7" s="287">
        <v>6.00999999999983</v>
      </c>
      <c r="Q7" s="287">
        <v>9.3</v>
      </c>
    </row>
    <row r="8" ht="14.25" spans="1:17">
      <c r="A8" s="289">
        <v>20101</v>
      </c>
      <c r="B8" s="290" t="s">
        <v>1053</v>
      </c>
      <c r="C8" s="286">
        <v>41</v>
      </c>
      <c r="D8" s="286">
        <v>4</v>
      </c>
      <c r="E8" s="286">
        <v>36</v>
      </c>
      <c r="F8" s="287">
        <v>76.393</v>
      </c>
      <c r="G8" s="288"/>
      <c r="H8" s="287"/>
      <c r="I8" s="287">
        <v>41</v>
      </c>
      <c r="J8" s="287">
        <v>-3</v>
      </c>
      <c r="K8" s="287"/>
      <c r="L8" s="287">
        <v>34.86</v>
      </c>
      <c r="M8" s="287">
        <v>0.41</v>
      </c>
      <c r="N8" s="287">
        <v>0.123</v>
      </c>
      <c r="O8" s="287">
        <v>82.959</v>
      </c>
      <c r="P8" s="287">
        <v>-6.566</v>
      </c>
      <c r="Q8" s="287">
        <v>0.164</v>
      </c>
    </row>
    <row r="9" spans="1:17">
      <c r="A9" s="289">
        <v>2010101</v>
      </c>
      <c r="B9" s="291" t="s">
        <v>741</v>
      </c>
      <c r="C9" s="286">
        <v>41</v>
      </c>
      <c r="D9" s="286">
        <v>4</v>
      </c>
      <c r="E9" s="286">
        <v>36</v>
      </c>
      <c r="F9" s="287">
        <v>76.393</v>
      </c>
      <c r="G9" s="288">
        <v>1</v>
      </c>
      <c r="H9" s="287">
        <v>44</v>
      </c>
      <c r="I9" s="287">
        <v>41</v>
      </c>
      <c r="J9" s="287">
        <v>-3</v>
      </c>
      <c r="K9" s="287"/>
      <c r="L9" s="287">
        <v>34.86</v>
      </c>
      <c r="M9" s="287">
        <v>0.41</v>
      </c>
      <c r="N9" s="287">
        <v>0.123</v>
      </c>
      <c r="O9" s="301">
        <v>82.959</v>
      </c>
      <c r="P9" s="301">
        <v>-6.566</v>
      </c>
      <c r="Q9" s="287">
        <v>0.164</v>
      </c>
    </row>
    <row r="10" ht="14.25" spans="1:17">
      <c r="A10" s="289">
        <v>20102</v>
      </c>
      <c r="B10" s="290" t="s">
        <v>1054</v>
      </c>
      <c r="C10" s="286">
        <v>36</v>
      </c>
      <c r="D10" s="286">
        <v>5</v>
      </c>
      <c r="E10" s="286">
        <v>39</v>
      </c>
      <c r="F10" s="287">
        <v>63.312</v>
      </c>
      <c r="G10" s="288"/>
      <c r="H10" s="287"/>
      <c r="I10" s="287">
        <v>36</v>
      </c>
      <c r="J10" s="287">
        <v>-3</v>
      </c>
      <c r="K10" s="287"/>
      <c r="L10" s="287">
        <v>26.844</v>
      </c>
      <c r="M10" s="287">
        <v>0.36</v>
      </c>
      <c r="N10" s="287">
        <v>0.108</v>
      </c>
      <c r="O10" s="287">
        <v>70.012</v>
      </c>
      <c r="P10" s="287">
        <v>-6.7</v>
      </c>
      <c r="Q10" s="287">
        <v>0.144</v>
      </c>
    </row>
    <row r="11" spans="1:17">
      <c r="A11" s="289">
        <v>2010201</v>
      </c>
      <c r="B11" s="292" t="s">
        <v>743</v>
      </c>
      <c r="C11" s="286">
        <v>36</v>
      </c>
      <c r="D11" s="286">
        <v>5</v>
      </c>
      <c r="E11" s="286">
        <v>39</v>
      </c>
      <c r="F11" s="287">
        <v>63.312</v>
      </c>
      <c r="G11" s="288">
        <v>1</v>
      </c>
      <c r="H11" s="287">
        <v>39</v>
      </c>
      <c r="I11" s="287">
        <v>36</v>
      </c>
      <c r="J11" s="287">
        <v>-3</v>
      </c>
      <c r="K11" s="287"/>
      <c r="L11" s="287">
        <v>26.844</v>
      </c>
      <c r="M11" s="287">
        <v>0.36</v>
      </c>
      <c r="N11" s="287">
        <v>0.108</v>
      </c>
      <c r="O11" s="301">
        <v>70.012</v>
      </c>
      <c r="P11" s="301">
        <v>-6.7</v>
      </c>
      <c r="Q11" s="287">
        <v>0.144</v>
      </c>
    </row>
    <row r="12" ht="14.25" spans="1:17">
      <c r="A12" s="289">
        <v>20103</v>
      </c>
      <c r="B12" s="290" t="s">
        <v>1055</v>
      </c>
      <c r="C12" s="286">
        <v>1542</v>
      </c>
      <c r="D12" s="286">
        <v>793</v>
      </c>
      <c r="E12" s="286">
        <v>1612</v>
      </c>
      <c r="F12" s="287">
        <v>2796.51</v>
      </c>
      <c r="G12" s="288"/>
      <c r="H12" s="287"/>
      <c r="I12" s="287">
        <v>2245.5</v>
      </c>
      <c r="J12" s="287">
        <v>15</v>
      </c>
      <c r="K12" s="287"/>
      <c r="L12" s="287">
        <v>530.964</v>
      </c>
      <c r="M12" s="287">
        <v>15.42</v>
      </c>
      <c r="N12" s="287">
        <v>4.626</v>
      </c>
      <c r="O12" s="287">
        <v>2746.778</v>
      </c>
      <c r="P12" s="287">
        <v>49.7319999999999</v>
      </c>
      <c r="Q12" s="287">
        <v>6.168</v>
      </c>
    </row>
    <row r="13" spans="1:17">
      <c r="A13" s="289">
        <v>2010301</v>
      </c>
      <c r="B13" s="291" t="s">
        <v>745</v>
      </c>
      <c r="C13" s="286">
        <v>52</v>
      </c>
      <c r="D13" s="286">
        <v>12</v>
      </c>
      <c r="E13" s="286">
        <v>66</v>
      </c>
      <c r="F13" s="287">
        <v>88.964</v>
      </c>
      <c r="G13" s="288">
        <v>1</v>
      </c>
      <c r="H13" s="287">
        <v>58</v>
      </c>
      <c r="I13" s="287">
        <v>52</v>
      </c>
      <c r="J13" s="287">
        <v>-6</v>
      </c>
      <c r="K13" s="287"/>
      <c r="L13" s="287">
        <v>36.288</v>
      </c>
      <c r="M13" s="287">
        <v>0.52</v>
      </c>
      <c r="N13" s="287">
        <v>0.156</v>
      </c>
      <c r="O13" s="301">
        <v>103.944</v>
      </c>
      <c r="P13" s="301">
        <v>-14.98</v>
      </c>
      <c r="Q13" s="287">
        <v>0.208</v>
      </c>
    </row>
    <row r="14" spans="1:17">
      <c r="A14" s="289">
        <v>2010301</v>
      </c>
      <c r="B14" s="291" t="s">
        <v>746</v>
      </c>
      <c r="C14" s="286">
        <v>20</v>
      </c>
      <c r="D14" s="286">
        <v>10</v>
      </c>
      <c r="E14" s="286">
        <v>31</v>
      </c>
      <c r="F14" s="287">
        <v>27.28</v>
      </c>
      <c r="G14" s="288">
        <v>1</v>
      </c>
      <c r="H14" s="287">
        <v>21</v>
      </c>
      <c r="I14" s="287">
        <v>20</v>
      </c>
      <c r="J14" s="287">
        <v>-1</v>
      </c>
      <c r="K14" s="287"/>
      <c r="L14" s="287">
        <v>7.02</v>
      </c>
      <c r="M14" s="287">
        <v>0.2</v>
      </c>
      <c r="N14" s="287">
        <v>0.06</v>
      </c>
      <c r="O14" s="301">
        <v>27.933</v>
      </c>
      <c r="P14" s="301">
        <v>-0.653000000000002</v>
      </c>
      <c r="Q14" s="287">
        <v>0.08</v>
      </c>
    </row>
    <row r="15" spans="1:17">
      <c r="A15" s="289">
        <v>2010301</v>
      </c>
      <c r="B15" s="291" t="s">
        <v>747</v>
      </c>
      <c r="C15" s="286">
        <v>54</v>
      </c>
      <c r="D15" s="286">
        <v>15</v>
      </c>
      <c r="E15" s="286">
        <v>54</v>
      </c>
      <c r="F15" s="287">
        <v>82.914</v>
      </c>
      <c r="G15" s="288">
        <v>1</v>
      </c>
      <c r="H15" s="287">
        <v>51</v>
      </c>
      <c r="I15" s="287">
        <v>54</v>
      </c>
      <c r="J15" s="287">
        <v>3</v>
      </c>
      <c r="K15" s="287"/>
      <c r="L15" s="287">
        <v>28.212</v>
      </c>
      <c r="M15" s="287">
        <v>0.54</v>
      </c>
      <c r="N15" s="287">
        <v>0.162</v>
      </c>
      <c r="O15" s="301">
        <v>77.715</v>
      </c>
      <c r="P15" s="301">
        <v>5.19900000000001</v>
      </c>
      <c r="Q15" s="287">
        <v>0.216</v>
      </c>
    </row>
    <row r="16" spans="1:17">
      <c r="A16" s="289">
        <v>2010301</v>
      </c>
      <c r="B16" s="291" t="s">
        <v>748</v>
      </c>
      <c r="C16" s="286">
        <v>234</v>
      </c>
      <c r="D16" s="286">
        <v>154</v>
      </c>
      <c r="E16" s="286">
        <v>227</v>
      </c>
      <c r="F16" s="287">
        <v>409.686</v>
      </c>
      <c r="G16" s="288">
        <v>1.5</v>
      </c>
      <c r="H16" s="287">
        <v>349.5</v>
      </c>
      <c r="I16" s="287">
        <v>351</v>
      </c>
      <c r="J16" s="287">
        <v>1.5</v>
      </c>
      <c r="K16" s="287"/>
      <c r="L16" s="287">
        <v>55.644</v>
      </c>
      <c r="M16" s="287">
        <v>2.34</v>
      </c>
      <c r="N16" s="287">
        <v>0.702</v>
      </c>
      <c r="O16" s="301">
        <v>403.209</v>
      </c>
      <c r="P16" s="301">
        <v>6.47699999999998</v>
      </c>
      <c r="Q16" s="287">
        <v>0.936</v>
      </c>
    </row>
    <row r="17" spans="1:17">
      <c r="A17" s="289">
        <v>2010301</v>
      </c>
      <c r="B17" s="291" t="s">
        <v>749</v>
      </c>
      <c r="C17" s="286">
        <v>93</v>
      </c>
      <c r="D17" s="286">
        <v>49</v>
      </c>
      <c r="E17" s="286">
        <v>100</v>
      </c>
      <c r="F17" s="287">
        <v>173.361</v>
      </c>
      <c r="G17" s="288">
        <v>1.5</v>
      </c>
      <c r="H17" s="287">
        <v>135</v>
      </c>
      <c r="I17" s="287">
        <v>139.5</v>
      </c>
      <c r="J17" s="287">
        <v>4.5</v>
      </c>
      <c r="K17" s="287"/>
      <c r="L17" s="287">
        <v>32.652</v>
      </c>
      <c r="M17" s="287">
        <v>0.93</v>
      </c>
      <c r="N17" s="287">
        <v>0.279</v>
      </c>
      <c r="O17" s="301">
        <v>165.333</v>
      </c>
      <c r="P17" s="301">
        <v>8.02799999999999</v>
      </c>
      <c r="Q17" s="287">
        <v>0.372</v>
      </c>
    </row>
    <row r="18" spans="1:17">
      <c r="A18" s="289">
        <v>2010301</v>
      </c>
      <c r="B18" s="291" t="s">
        <v>750</v>
      </c>
      <c r="C18" s="286">
        <v>109</v>
      </c>
      <c r="D18" s="286">
        <v>56</v>
      </c>
      <c r="E18" s="286">
        <v>114</v>
      </c>
      <c r="F18" s="287">
        <v>201.973</v>
      </c>
      <c r="G18" s="288">
        <v>1.5</v>
      </c>
      <c r="H18" s="287">
        <v>157.5</v>
      </c>
      <c r="I18" s="287">
        <v>163.5</v>
      </c>
      <c r="J18" s="287">
        <v>6</v>
      </c>
      <c r="K18" s="287"/>
      <c r="L18" s="287">
        <v>37.056</v>
      </c>
      <c r="M18" s="287">
        <v>1.09</v>
      </c>
      <c r="N18" s="287">
        <v>0.327</v>
      </c>
      <c r="O18" s="301">
        <v>190.975</v>
      </c>
      <c r="P18" s="301">
        <v>10.998</v>
      </c>
      <c r="Q18" s="287">
        <v>0.436</v>
      </c>
    </row>
    <row r="19" spans="1:17">
      <c r="A19" s="289">
        <v>2010301</v>
      </c>
      <c r="B19" s="291" t="s">
        <v>751</v>
      </c>
      <c r="C19" s="286">
        <v>60</v>
      </c>
      <c r="D19" s="286">
        <v>32</v>
      </c>
      <c r="E19" s="286">
        <v>60</v>
      </c>
      <c r="F19" s="287">
        <v>111.336</v>
      </c>
      <c r="G19" s="288">
        <v>1.5</v>
      </c>
      <c r="H19" s="287">
        <v>90</v>
      </c>
      <c r="I19" s="287">
        <v>90</v>
      </c>
      <c r="J19" s="287">
        <v>0</v>
      </c>
      <c r="K19" s="287"/>
      <c r="L19" s="287">
        <v>20.556</v>
      </c>
      <c r="M19" s="287">
        <v>0.6</v>
      </c>
      <c r="N19" s="287">
        <v>0.18</v>
      </c>
      <c r="O19" s="301">
        <v>109.66</v>
      </c>
      <c r="P19" s="301">
        <v>1.676</v>
      </c>
      <c r="Q19" s="287">
        <v>0.24</v>
      </c>
    </row>
    <row r="20" spans="1:17">
      <c r="A20" s="289">
        <v>2010301</v>
      </c>
      <c r="B20" s="291" t="s">
        <v>752</v>
      </c>
      <c r="C20" s="286">
        <v>68</v>
      </c>
      <c r="D20" s="286">
        <v>34</v>
      </c>
      <c r="E20" s="286">
        <v>69</v>
      </c>
      <c r="F20" s="287">
        <v>125.804</v>
      </c>
      <c r="G20" s="288">
        <v>1.5</v>
      </c>
      <c r="H20" s="287">
        <v>103.5</v>
      </c>
      <c r="I20" s="287">
        <v>102</v>
      </c>
      <c r="J20" s="287">
        <v>-1.5</v>
      </c>
      <c r="K20" s="287"/>
      <c r="L20" s="287">
        <v>22.92</v>
      </c>
      <c r="M20" s="287">
        <v>0.68</v>
      </c>
      <c r="N20" s="287">
        <v>0.204</v>
      </c>
      <c r="O20" s="301">
        <v>125.587</v>
      </c>
      <c r="P20" s="301">
        <v>0.216999999999999</v>
      </c>
      <c r="Q20" s="287">
        <v>0.272</v>
      </c>
    </row>
    <row r="21" spans="1:17">
      <c r="A21" s="289">
        <v>2010301</v>
      </c>
      <c r="B21" s="291" t="s">
        <v>753</v>
      </c>
      <c r="C21" s="286">
        <v>83</v>
      </c>
      <c r="D21" s="286">
        <v>41</v>
      </c>
      <c r="E21" s="286">
        <v>83</v>
      </c>
      <c r="F21" s="287">
        <v>154.727</v>
      </c>
      <c r="G21" s="288">
        <v>1.5</v>
      </c>
      <c r="H21" s="287">
        <v>123</v>
      </c>
      <c r="I21" s="287">
        <v>124.5</v>
      </c>
      <c r="J21" s="287">
        <v>1.5</v>
      </c>
      <c r="K21" s="287"/>
      <c r="L21" s="287">
        <v>29.148</v>
      </c>
      <c r="M21" s="287">
        <v>0.83</v>
      </c>
      <c r="N21" s="287">
        <v>0.249</v>
      </c>
      <c r="O21" s="301">
        <v>149.772</v>
      </c>
      <c r="P21" s="301">
        <v>4.95500000000001</v>
      </c>
      <c r="Q21" s="287">
        <v>0.332</v>
      </c>
    </row>
    <row r="22" spans="1:17">
      <c r="A22" s="289">
        <v>2010301</v>
      </c>
      <c r="B22" s="291" t="s">
        <v>754</v>
      </c>
      <c r="C22" s="286">
        <v>111</v>
      </c>
      <c r="D22" s="286">
        <v>51</v>
      </c>
      <c r="E22" s="286">
        <v>115</v>
      </c>
      <c r="F22" s="287">
        <v>209.079</v>
      </c>
      <c r="G22" s="288">
        <v>1.5</v>
      </c>
      <c r="H22" s="287">
        <v>159</v>
      </c>
      <c r="I22" s="287">
        <v>166.5</v>
      </c>
      <c r="J22" s="287">
        <v>7.5</v>
      </c>
      <c r="K22" s="287"/>
      <c r="L22" s="287">
        <v>41.136</v>
      </c>
      <c r="M22" s="287">
        <v>1.11</v>
      </c>
      <c r="N22" s="287">
        <v>0.333</v>
      </c>
      <c r="O22" s="301">
        <v>196.663</v>
      </c>
      <c r="P22" s="301">
        <v>12.416</v>
      </c>
      <c r="Q22" s="287">
        <v>0.444</v>
      </c>
    </row>
    <row r="23" spans="1:17">
      <c r="A23" s="289">
        <v>2010301</v>
      </c>
      <c r="B23" s="291" t="s">
        <v>755</v>
      </c>
      <c r="C23" s="286">
        <v>60</v>
      </c>
      <c r="D23" s="286">
        <v>31</v>
      </c>
      <c r="E23" s="286">
        <v>56</v>
      </c>
      <c r="F23" s="287">
        <v>111.228</v>
      </c>
      <c r="G23" s="288">
        <v>1.5</v>
      </c>
      <c r="H23" s="287">
        <v>84</v>
      </c>
      <c r="I23" s="287">
        <v>90</v>
      </c>
      <c r="J23" s="287">
        <v>6</v>
      </c>
      <c r="K23" s="287"/>
      <c r="L23" s="287">
        <v>20.448</v>
      </c>
      <c r="M23" s="287">
        <v>0.6</v>
      </c>
      <c r="N23" s="287">
        <v>0.18</v>
      </c>
      <c r="O23" s="301">
        <v>102.488</v>
      </c>
      <c r="P23" s="301">
        <v>8.74000000000001</v>
      </c>
      <c r="Q23" s="287">
        <v>0.24</v>
      </c>
    </row>
    <row r="24" spans="1:17">
      <c r="A24" s="289">
        <v>2010301</v>
      </c>
      <c r="B24" s="291" t="s">
        <v>756</v>
      </c>
      <c r="C24" s="286">
        <v>95</v>
      </c>
      <c r="D24" s="286">
        <v>45</v>
      </c>
      <c r="E24" s="286">
        <v>95</v>
      </c>
      <c r="F24" s="287">
        <v>179.039</v>
      </c>
      <c r="G24" s="288">
        <v>1.5</v>
      </c>
      <c r="H24" s="287">
        <v>124.5</v>
      </c>
      <c r="I24" s="287">
        <v>142.5</v>
      </c>
      <c r="J24" s="287">
        <v>18</v>
      </c>
      <c r="K24" s="287"/>
      <c r="L24" s="287">
        <v>35.304</v>
      </c>
      <c r="M24" s="287">
        <v>0.95</v>
      </c>
      <c r="N24" s="287">
        <v>0.285</v>
      </c>
      <c r="O24" s="301">
        <v>153.899</v>
      </c>
      <c r="P24" s="301">
        <v>25.14</v>
      </c>
      <c r="Q24" s="287">
        <v>0.38</v>
      </c>
    </row>
    <row r="25" spans="1:17">
      <c r="A25" s="289">
        <v>2010301</v>
      </c>
      <c r="B25" s="291" t="s">
        <v>757</v>
      </c>
      <c r="C25" s="286">
        <v>95</v>
      </c>
      <c r="D25" s="286">
        <v>44</v>
      </c>
      <c r="E25" s="286">
        <v>95</v>
      </c>
      <c r="F25" s="287">
        <v>178.415</v>
      </c>
      <c r="G25" s="288">
        <v>1.5</v>
      </c>
      <c r="H25" s="287">
        <v>144</v>
      </c>
      <c r="I25" s="287">
        <v>142.5</v>
      </c>
      <c r="J25" s="287">
        <v>-1.5</v>
      </c>
      <c r="K25" s="287"/>
      <c r="L25" s="287">
        <v>34.68</v>
      </c>
      <c r="M25" s="287">
        <v>0.95</v>
      </c>
      <c r="N25" s="287">
        <v>0.285</v>
      </c>
      <c r="O25" s="301">
        <v>179.133</v>
      </c>
      <c r="P25" s="301">
        <v>-0.718000000000018</v>
      </c>
      <c r="Q25" s="287">
        <v>0.38</v>
      </c>
    </row>
    <row r="26" spans="1:17">
      <c r="A26" s="289">
        <v>2010301</v>
      </c>
      <c r="B26" s="291" t="s">
        <v>758</v>
      </c>
      <c r="C26" s="286">
        <v>138</v>
      </c>
      <c r="D26" s="286">
        <v>79</v>
      </c>
      <c r="E26" s="286">
        <v>166</v>
      </c>
      <c r="F26" s="287">
        <v>247.314</v>
      </c>
      <c r="G26" s="288">
        <v>1.5</v>
      </c>
      <c r="H26" s="287">
        <v>230</v>
      </c>
      <c r="I26" s="287">
        <v>207</v>
      </c>
      <c r="J26" s="287">
        <v>-23</v>
      </c>
      <c r="K26" s="287"/>
      <c r="L26" s="287">
        <v>38.52</v>
      </c>
      <c r="M26" s="287">
        <v>1.38</v>
      </c>
      <c r="N26" s="287">
        <v>0.414</v>
      </c>
      <c r="O26" s="301">
        <v>268.874</v>
      </c>
      <c r="P26" s="301">
        <v>-21.56</v>
      </c>
      <c r="Q26" s="287">
        <v>0.552</v>
      </c>
    </row>
    <row r="27" spans="1:17">
      <c r="A27" s="289">
        <v>2010301</v>
      </c>
      <c r="B27" s="291" t="s">
        <v>759</v>
      </c>
      <c r="C27" s="286">
        <v>69</v>
      </c>
      <c r="D27" s="286">
        <v>36</v>
      </c>
      <c r="E27" s="286">
        <v>69</v>
      </c>
      <c r="F27" s="287">
        <v>126.417</v>
      </c>
      <c r="G27" s="288">
        <v>1.5</v>
      </c>
      <c r="H27" s="287">
        <v>105</v>
      </c>
      <c r="I27" s="287">
        <v>103.5</v>
      </c>
      <c r="J27" s="287">
        <v>-1.5</v>
      </c>
      <c r="K27" s="287"/>
      <c r="L27" s="287">
        <v>22.02</v>
      </c>
      <c r="M27" s="287">
        <v>0.69</v>
      </c>
      <c r="N27" s="287">
        <v>0.207</v>
      </c>
      <c r="O27" s="301">
        <v>129.615</v>
      </c>
      <c r="P27" s="301">
        <v>-3.19800000000002</v>
      </c>
      <c r="Q27" s="287">
        <v>0.276</v>
      </c>
    </row>
    <row r="28" spans="1:17">
      <c r="A28" s="289">
        <v>2010301</v>
      </c>
      <c r="B28" s="291" t="s">
        <v>760</v>
      </c>
      <c r="C28" s="286">
        <v>58</v>
      </c>
      <c r="D28" s="286">
        <v>33</v>
      </c>
      <c r="E28" s="286">
        <v>59</v>
      </c>
      <c r="F28" s="287">
        <v>104.914</v>
      </c>
      <c r="G28" s="288">
        <v>1.5</v>
      </c>
      <c r="H28" s="287">
        <v>88.5</v>
      </c>
      <c r="I28" s="287">
        <v>87</v>
      </c>
      <c r="J28" s="287">
        <v>-1.5</v>
      </c>
      <c r="K28" s="287"/>
      <c r="L28" s="287">
        <v>17.16</v>
      </c>
      <c r="M28" s="287">
        <v>0.58</v>
      </c>
      <c r="N28" s="287">
        <v>0.174</v>
      </c>
      <c r="O28" s="301">
        <v>105.082</v>
      </c>
      <c r="P28" s="301">
        <v>-0.167999999999992</v>
      </c>
      <c r="Q28" s="287">
        <v>0.232</v>
      </c>
    </row>
    <row r="29" spans="1:17">
      <c r="A29" s="289">
        <v>2010301</v>
      </c>
      <c r="B29" s="291" t="s">
        <v>761</v>
      </c>
      <c r="C29" s="286">
        <v>64</v>
      </c>
      <c r="D29" s="286">
        <v>32</v>
      </c>
      <c r="E29" s="286">
        <v>64</v>
      </c>
      <c r="F29" s="287">
        <v>121.612</v>
      </c>
      <c r="G29" s="288">
        <v>1.5</v>
      </c>
      <c r="H29" s="287">
        <v>90</v>
      </c>
      <c r="I29" s="287">
        <v>96</v>
      </c>
      <c r="J29" s="287">
        <v>6</v>
      </c>
      <c r="K29" s="287"/>
      <c r="L29" s="287">
        <v>24.78</v>
      </c>
      <c r="M29" s="287">
        <v>0.64</v>
      </c>
      <c r="N29" s="287">
        <v>0.192</v>
      </c>
      <c r="O29" s="301">
        <v>111.73</v>
      </c>
      <c r="P29" s="301">
        <v>9.88199999999999</v>
      </c>
      <c r="Q29" s="287">
        <v>0.256</v>
      </c>
    </row>
    <row r="30" spans="1:17">
      <c r="A30" s="289">
        <v>2010301</v>
      </c>
      <c r="B30" s="291" t="s">
        <v>762</v>
      </c>
      <c r="C30" s="286">
        <v>66</v>
      </c>
      <c r="D30" s="286">
        <v>32</v>
      </c>
      <c r="E30" s="286">
        <v>68</v>
      </c>
      <c r="F30" s="287">
        <v>123.198</v>
      </c>
      <c r="G30" s="288">
        <v>1.5</v>
      </c>
      <c r="H30" s="287">
        <v>102</v>
      </c>
      <c r="I30" s="287">
        <v>99</v>
      </c>
      <c r="J30" s="287">
        <v>-3</v>
      </c>
      <c r="K30" s="287"/>
      <c r="L30" s="287">
        <v>23.34</v>
      </c>
      <c r="M30" s="287">
        <v>0.66</v>
      </c>
      <c r="N30" s="287">
        <v>0.198</v>
      </c>
      <c r="O30" s="301">
        <v>125.964</v>
      </c>
      <c r="P30" s="301">
        <v>-2.76600000000001</v>
      </c>
      <c r="Q30" s="287">
        <v>0.264</v>
      </c>
    </row>
    <row r="31" spans="1:17">
      <c r="A31" s="289">
        <v>2010301</v>
      </c>
      <c r="B31" s="291" t="s">
        <v>763</v>
      </c>
      <c r="C31" s="286">
        <v>13</v>
      </c>
      <c r="D31" s="286">
        <v>7</v>
      </c>
      <c r="E31" s="286">
        <v>21</v>
      </c>
      <c r="F31" s="287">
        <v>19.249</v>
      </c>
      <c r="G31" s="293" t="s">
        <v>1056</v>
      </c>
      <c r="H31" s="287">
        <v>15</v>
      </c>
      <c r="I31" s="287">
        <v>15</v>
      </c>
      <c r="J31" s="287">
        <v>0</v>
      </c>
      <c r="K31" s="287"/>
      <c r="L31" s="287">
        <v>4.08</v>
      </c>
      <c r="M31" s="287">
        <v>0.13</v>
      </c>
      <c r="N31" s="287">
        <v>0.039</v>
      </c>
      <c r="O31" s="301">
        <v>19.202</v>
      </c>
      <c r="P31" s="301">
        <v>0.046999999999997</v>
      </c>
      <c r="Q31" s="287">
        <v>0.052</v>
      </c>
    </row>
    <row r="32" ht="14.25" spans="1:17">
      <c r="A32" s="289">
        <v>20104</v>
      </c>
      <c r="B32" s="290" t="s">
        <v>1057</v>
      </c>
      <c r="C32" s="286">
        <v>36</v>
      </c>
      <c r="D32" s="286">
        <v>13</v>
      </c>
      <c r="E32" s="286">
        <v>12</v>
      </c>
      <c r="F32" s="287">
        <v>53.532</v>
      </c>
      <c r="G32" s="288"/>
      <c r="H32" s="287"/>
      <c r="I32" s="287">
        <v>36</v>
      </c>
      <c r="J32" s="287">
        <v>-4</v>
      </c>
      <c r="K32" s="287"/>
      <c r="L32" s="287">
        <v>17.064</v>
      </c>
      <c r="M32" s="287">
        <v>0.36</v>
      </c>
      <c r="N32" s="287">
        <v>0.108</v>
      </c>
      <c r="O32" s="287">
        <v>63.584</v>
      </c>
      <c r="P32" s="287">
        <v>-10.052</v>
      </c>
      <c r="Q32" s="287">
        <v>0.144</v>
      </c>
    </row>
    <row r="33" spans="1:17">
      <c r="A33" s="289">
        <v>2010401</v>
      </c>
      <c r="B33" s="291" t="s">
        <v>765</v>
      </c>
      <c r="C33" s="286">
        <v>36</v>
      </c>
      <c r="D33" s="286">
        <v>13</v>
      </c>
      <c r="E33" s="286">
        <v>12</v>
      </c>
      <c r="F33" s="287">
        <v>53.532</v>
      </c>
      <c r="G33" s="288">
        <v>1</v>
      </c>
      <c r="H33" s="287">
        <v>40</v>
      </c>
      <c r="I33" s="287">
        <v>36</v>
      </c>
      <c r="J33" s="287">
        <v>-4</v>
      </c>
      <c r="K33" s="287"/>
      <c r="L33" s="287">
        <v>17.064</v>
      </c>
      <c r="M33" s="287">
        <v>0.36</v>
      </c>
      <c r="N33" s="287">
        <v>0.108</v>
      </c>
      <c r="O33" s="301">
        <v>63.584</v>
      </c>
      <c r="P33" s="301">
        <v>-10.052</v>
      </c>
      <c r="Q33" s="287">
        <v>0.144</v>
      </c>
    </row>
    <row r="34" ht="14.25" spans="1:17">
      <c r="A34" s="289">
        <v>20105</v>
      </c>
      <c r="B34" s="290" t="s">
        <v>1058</v>
      </c>
      <c r="C34" s="286">
        <v>29</v>
      </c>
      <c r="D34" s="286">
        <v>11</v>
      </c>
      <c r="E34" s="286">
        <v>29</v>
      </c>
      <c r="F34" s="287">
        <v>42.145</v>
      </c>
      <c r="G34" s="288"/>
      <c r="H34" s="287"/>
      <c r="I34" s="287">
        <v>29</v>
      </c>
      <c r="J34" s="287">
        <v>2</v>
      </c>
      <c r="K34" s="287"/>
      <c r="L34" s="287">
        <v>12.768</v>
      </c>
      <c r="M34" s="287">
        <v>0.29</v>
      </c>
      <c r="N34" s="287">
        <v>0.087</v>
      </c>
      <c r="O34" s="287">
        <v>38.859</v>
      </c>
      <c r="P34" s="287">
        <v>3.286</v>
      </c>
      <c r="Q34" s="287">
        <v>0.116</v>
      </c>
    </row>
    <row r="35" spans="1:17">
      <c r="A35" s="289">
        <v>2010501</v>
      </c>
      <c r="B35" s="291" t="s">
        <v>767</v>
      </c>
      <c r="C35" s="286">
        <v>29</v>
      </c>
      <c r="D35" s="286">
        <v>11</v>
      </c>
      <c r="E35" s="286">
        <v>29</v>
      </c>
      <c r="F35" s="287">
        <v>42.145</v>
      </c>
      <c r="G35" s="288">
        <v>1</v>
      </c>
      <c r="H35" s="287">
        <v>27</v>
      </c>
      <c r="I35" s="287">
        <v>29</v>
      </c>
      <c r="J35" s="287">
        <v>2</v>
      </c>
      <c r="K35" s="287"/>
      <c r="L35" s="287">
        <v>12.768</v>
      </c>
      <c r="M35" s="287">
        <v>0.29</v>
      </c>
      <c r="N35" s="287">
        <v>0.087</v>
      </c>
      <c r="O35" s="301">
        <v>38.859</v>
      </c>
      <c r="P35" s="301">
        <v>3.286</v>
      </c>
      <c r="Q35" s="287">
        <v>0.116</v>
      </c>
    </row>
    <row r="36" ht="14.25" spans="1:17">
      <c r="A36" s="289">
        <v>20106</v>
      </c>
      <c r="B36" s="290" t="s">
        <v>1059</v>
      </c>
      <c r="C36" s="286">
        <v>87</v>
      </c>
      <c r="D36" s="286">
        <v>58</v>
      </c>
      <c r="E36" s="286">
        <v>92</v>
      </c>
      <c r="F36" s="287">
        <v>110.535</v>
      </c>
      <c r="G36" s="288"/>
      <c r="H36" s="287"/>
      <c r="I36" s="287">
        <v>87</v>
      </c>
      <c r="J36" s="287">
        <v>-5</v>
      </c>
      <c r="K36" s="287"/>
      <c r="L36" s="287">
        <v>22.404</v>
      </c>
      <c r="M36" s="287">
        <v>0.87</v>
      </c>
      <c r="N36" s="287">
        <v>0.261</v>
      </c>
      <c r="O36" s="287">
        <v>122.614</v>
      </c>
      <c r="P36" s="287">
        <v>-12.079</v>
      </c>
      <c r="Q36" s="287">
        <v>0.348</v>
      </c>
    </row>
    <row r="37" spans="1:17">
      <c r="A37" s="289">
        <v>2010601</v>
      </c>
      <c r="B37" s="291" t="s">
        <v>769</v>
      </c>
      <c r="C37" s="286">
        <v>87</v>
      </c>
      <c r="D37" s="286">
        <v>58</v>
      </c>
      <c r="E37" s="286">
        <v>92</v>
      </c>
      <c r="F37" s="287">
        <v>110.535</v>
      </c>
      <c r="G37" s="288">
        <v>1</v>
      </c>
      <c r="H37" s="287">
        <v>92</v>
      </c>
      <c r="I37" s="287">
        <v>87</v>
      </c>
      <c r="J37" s="287">
        <v>-5</v>
      </c>
      <c r="K37" s="287"/>
      <c r="L37" s="287">
        <v>22.404</v>
      </c>
      <c r="M37" s="287">
        <v>0.87</v>
      </c>
      <c r="N37" s="287">
        <v>0.261</v>
      </c>
      <c r="O37" s="301">
        <v>122.614</v>
      </c>
      <c r="P37" s="301">
        <v>-12.079</v>
      </c>
      <c r="Q37" s="287">
        <v>0.348</v>
      </c>
    </row>
    <row r="38" ht="14.25" spans="1:17">
      <c r="A38" s="289">
        <v>20108</v>
      </c>
      <c r="B38" s="290" t="s">
        <v>1060</v>
      </c>
      <c r="C38" s="286">
        <v>28</v>
      </c>
      <c r="D38" s="286">
        <v>14</v>
      </c>
      <c r="E38" s="286">
        <v>31</v>
      </c>
      <c r="F38" s="287">
        <v>80.144</v>
      </c>
      <c r="G38" s="288"/>
      <c r="H38" s="287"/>
      <c r="I38" s="287">
        <v>70</v>
      </c>
      <c r="J38" s="287">
        <v>0</v>
      </c>
      <c r="K38" s="287"/>
      <c r="L38" s="287">
        <v>9.78</v>
      </c>
      <c r="M38" s="287">
        <v>0.28</v>
      </c>
      <c r="N38" s="287">
        <v>0.084</v>
      </c>
      <c r="O38" s="287">
        <v>81.464</v>
      </c>
      <c r="P38" s="287">
        <v>-1.31999999999999</v>
      </c>
      <c r="Q38" s="287">
        <v>0.112</v>
      </c>
    </row>
    <row r="39" spans="1:17">
      <c r="A39" s="289">
        <v>2010801</v>
      </c>
      <c r="B39" s="291" t="s">
        <v>771</v>
      </c>
      <c r="C39" s="286">
        <v>28</v>
      </c>
      <c r="D39" s="286">
        <v>14</v>
      </c>
      <c r="E39" s="286">
        <v>31</v>
      </c>
      <c r="F39" s="287">
        <v>80.144</v>
      </c>
      <c r="G39" s="288">
        <v>2.5</v>
      </c>
      <c r="H39" s="287">
        <v>70</v>
      </c>
      <c r="I39" s="287">
        <v>70</v>
      </c>
      <c r="J39" s="287">
        <v>0</v>
      </c>
      <c r="K39" s="287"/>
      <c r="L39" s="287">
        <v>9.78</v>
      </c>
      <c r="M39" s="287">
        <v>0.28</v>
      </c>
      <c r="N39" s="287">
        <v>0.084</v>
      </c>
      <c r="O39" s="301">
        <v>81.464</v>
      </c>
      <c r="P39" s="301">
        <v>-1.31999999999999</v>
      </c>
      <c r="Q39" s="287">
        <v>0.112</v>
      </c>
    </row>
    <row r="40" ht="14.25" spans="1:17">
      <c r="A40" s="289">
        <v>20111</v>
      </c>
      <c r="B40" s="290" t="s">
        <v>1061</v>
      </c>
      <c r="C40" s="286">
        <v>117</v>
      </c>
      <c r="D40" s="286">
        <v>10</v>
      </c>
      <c r="E40" s="286">
        <v>134</v>
      </c>
      <c r="F40" s="287">
        <v>373.881</v>
      </c>
      <c r="G40" s="287">
        <v>5</v>
      </c>
      <c r="H40" s="287">
        <v>280</v>
      </c>
      <c r="I40" s="287">
        <v>292.5</v>
      </c>
      <c r="J40" s="287">
        <v>12.5</v>
      </c>
      <c r="K40" s="287">
        <v>0</v>
      </c>
      <c r="L40" s="287">
        <v>79.86</v>
      </c>
      <c r="M40" s="287">
        <v>1.17</v>
      </c>
      <c r="N40" s="287">
        <v>0.351</v>
      </c>
      <c r="O40" s="287">
        <v>362.751</v>
      </c>
      <c r="P40" s="287">
        <v>11.13</v>
      </c>
      <c r="Q40" s="287">
        <v>0.468</v>
      </c>
    </row>
    <row r="41" spans="1:17">
      <c r="A41" s="289">
        <v>2011101</v>
      </c>
      <c r="B41" s="291" t="s">
        <v>773</v>
      </c>
      <c r="C41" s="286">
        <v>95</v>
      </c>
      <c r="D41" s="286">
        <v>6</v>
      </c>
      <c r="E41" s="286">
        <v>109</v>
      </c>
      <c r="F41" s="287">
        <v>304.399</v>
      </c>
      <c r="G41" s="288">
        <v>2.5</v>
      </c>
      <c r="H41" s="287">
        <v>227.5</v>
      </c>
      <c r="I41" s="287">
        <v>237.5</v>
      </c>
      <c r="J41" s="287">
        <v>10</v>
      </c>
      <c r="K41" s="287"/>
      <c r="L41" s="287">
        <v>65.664</v>
      </c>
      <c r="M41" s="287">
        <v>0.95</v>
      </c>
      <c r="N41" s="287">
        <v>0.285</v>
      </c>
      <c r="O41" s="301">
        <v>296.31</v>
      </c>
      <c r="P41" s="301">
        <v>8.089</v>
      </c>
      <c r="Q41" s="287">
        <v>0.38</v>
      </c>
    </row>
    <row r="42" spans="1:17">
      <c r="A42" s="289">
        <v>2013601</v>
      </c>
      <c r="B42" s="291" t="s">
        <v>774</v>
      </c>
      <c r="C42" s="286">
        <v>22</v>
      </c>
      <c r="D42" s="286">
        <v>4</v>
      </c>
      <c r="E42" s="286">
        <v>25</v>
      </c>
      <c r="F42" s="287">
        <v>69.482</v>
      </c>
      <c r="G42" s="288">
        <v>2.5</v>
      </c>
      <c r="H42" s="287">
        <v>52.5</v>
      </c>
      <c r="I42" s="287">
        <v>55</v>
      </c>
      <c r="J42" s="287">
        <v>2.5</v>
      </c>
      <c r="K42" s="287"/>
      <c r="L42" s="287">
        <v>14.196</v>
      </c>
      <c r="M42" s="287">
        <v>0.22</v>
      </c>
      <c r="N42" s="287">
        <v>0.066</v>
      </c>
      <c r="O42" s="301">
        <v>66.441</v>
      </c>
      <c r="P42" s="301">
        <v>3.041</v>
      </c>
      <c r="Q42" s="287">
        <v>0.088</v>
      </c>
    </row>
    <row r="43" ht="14.25" spans="1:17">
      <c r="A43" s="289">
        <v>20113</v>
      </c>
      <c r="B43" s="290" t="s">
        <v>1062</v>
      </c>
      <c r="C43" s="286">
        <v>27</v>
      </c>
      <c r="D43" s="286">
        <v>20</v>
      </c>
      <c r="E43" s="286">
        <v>29</v>
      </c>
      <c r="F43" s="287">
        <v>33.507</v>
      </c>
      <c r="G43" s="288"/>
      <c r="H43" s="287"/>
      <c r="I43" s="287">
        <v>27</v>
      </c>
      <c r="J43" s="287">
        <v>-2</v>
      </c>
      <c r="K43" s="287"/>
      <c r="L43" s="287">
        <v>6.156</v>
      </c>
      <c r="M43" s="287">
        <v>0.27</v>
      </c>
      <c r="N43" s="287">
        <v>0.081</v>
      </c>
      <c r="O43" s="287">
        <v>38.421</v>
      </c>
      <c r="P43" s="287">
        <v>-4.91399999999999</v>
      </c>
      <c r="Q43" s="287">
        <v>0.108</v>
      </c>
    </row>
    <row r="44" spans="1:17">
      <c r="A44" s="289">
        <v>2011301</v>
      </c>
      <c r="B44" s="291" t="s">
        <v>776</v>
      </c>
      <c r="C44" s="286">
        <v>27</v>
      </c>
      <c r="D44" s="286">
        <v>20</v>
      </c>
      <c r="E44" s="286">
        <v>29</v>
      </c>
      <c r="F44" s="287">
        <v>33.507</v>
      </c>
      <c r="G44" s="288">
        <v>1</v>
      </c>
      <c r="H44" s="287">
        <v>29</v>
      </c>
      <c r="I44" s="287">
        <v>27</v>
      </c>
      <c r="J44" s="287">
        <v>-2</v>
      </c>
      <c r="K44" s="287"/>
      <c r="L44" s="287">
        <v>6.156</v>
      </c>
      <c r="M44" s="287">
        <v>0.27</v>
      </c>
      <c r="N44" s="287">
        <v>0.081</v>
      </c>
      <c r="O44" s="301">
        <v>38.421</v>
      </c>
      <c r="P44" s="301">
        <v>-4.91399999999999</v>
      </c>
      <c r="Q44" s="287">
        <v>0.108</v>
      </c>
    </row>
    <row r="45" ht="14.25" spans="1:17">
      <c r="A45" s="289">
        <v>20128</v>
      </c>
      <c r="B45" s="290" t="s">
        <v>1063</v>
      </c>
      <c r="C45" s="286">
        <v>6</v>
      </c>
      <c r="D45" s="286">
        <v>0</v>
      </c>
      <c r="E45" s="286">
        <v>4</v>
      </c>
      <c r="F45" s="287">
        <v>14.394</v>
      </c>
      <c r="G45" s="288"/>
      <c r="H45" s="287"/>
      <c r="I45" s="287">
        <v>9</v>
      </c>
      <c r="J45" s="287">
        <v>0</v>
      </c>
      <c r="K45" s="287"/>
      <c r="L45" s="287">
        <v>5.316</v>
      </c>
      <c r="M45" s="287">
        <v>0.06</v>
      </c>
      <c r="N45" s="287">
        <v>0.018</v>
      </c>
      <c r="O45" s="287">
        <v>14.394</v>
      </c>
      <c r="P45" s="287">
        <v>0</v>
      </c>
      <c r="Q45" s="287">
        <v>0.024</v>
      </c>
    </row>
    <row r="46" spans="1:17">
      <c r="A46" s="289">
        <v>2012801</v>
      </c>
      <c r="B46" s="291" t="s">
        <v>778</v>
      </c>
      <c r="C46" s="286">
        <v>6</v>
      </c>
      <c r="D46" s="286">
        <v>0</v>
      </c>
      <c r="E46" s="286">
        <v>4</v>
      </c>
      <c r="F46" s="287">
        <v>14.394</v>
      </c>
      <c r="G46" s="288">
        <v>1.5</v>
      </c>
      <c r="H46" s="287">
        <v>9</v>
      </c>
      <c r="I46" s="287">
        <v>9</v>
      </c>
      <c r="J46" s="287">
        <v>0</v>
      </c>
      <c r="K46" s="287"/>
      <c r="L46" s="287">
        <v>5.316</v>
      </c>
      <c r="M46" s="287">
        <v>0.06</v>
      </c>
      <c r="N46" s="287">
        <v>0.018</v>
      </c>
      <c r="O46" s="301">
        <v>14.394</v>
      </c>
      <c r="P46" s="301">
        <v>0</v>
      </c>
      <c r="Q46" s="287">
        <v>0.024</v>
      </c>
    </row>
    <row r="47" ht="14.25" spans="1:17">
      <c r="A47" s="289">
        <v>20126</v>
      </c>
      <c r="B47" s="290" t="s">
        <v>1064</v>
      </c>
      <c r="C47" s="286">
        <v>1</v>
      </c>
      <c r="D47" s="286">
        <v>0</v>
      </c>
      <c r="E47" s="286">
        <v>1</v>
      </c>
      <c r="F47" s="287">
        <v>2.733</v>
      </c>
      <c r="G47" s="288"/>
      <c r="H47" s="287"/>
      <c r="I47" s="287">
        <v>2</v>
      </c>
      <c r="J47" s="287">
        <v>0</v>
      </c>
      <c r="K47" s="287"/>
      <c r="L47" s="287">
        <v>0.72</v>
      </c>
      <c r="M47" s="287">
        <v>0.01</v>
      </c>
      <c r="N47" s="287">
        <v>0.003</v>
      </c>
      <c r="O47" s="287">
        <v>2.013</v>
      </c>
      <c r="P47" s="287">
        <v>0.72</v>
      </c>
      <c r="Q47" s="287">
        <v>0.004</v>
      </c>
    </row>
    <row r="48" spans="1:17">
      <c r="A48" s="289">
        <v>2012604</v>
      </c>
      <c r="B48" s="291" t="s">
        <v>780</v>
      </c>
      <c r="C48" s="286">
        <v>1</v>
      </c>
      <c r="D48" s="286">
        <v>0</v>
      </c>
      <c r="E48" s="286">
        <v>1</v>
      </c>
      <c r="F48" s="287">
        <v>2.733</v>
      </c>
      <c r="G48" s="288">
        <v>2</v>
      </c>
      <c r="H48" s="287">
        <v>2</v>
      </c>
      <c r="I48" s="287">
        <v>2</v>
      </c>
      <c r="J48" s="287">
        <v>0</v>
      </c>
      <c r="K48" s="287"/>
      <c r="L48" s="287">
        <v>0.72</v>
      </c>
      <c r="M48" s="287">
        <v>0.01</v>
      </c>
      <c r="N48" s="287">
        <v>0.003</v>
      </c>
      <c r="O48" s="301">
        <v>2.013</v>
      </c>
      <c r="P48" s="301">
        <v>0.72</v>
      </c>
      <c r="Q48" s="287">
        <v>0.004</v>
      </c>
    </row>
    <row r="49" ht="14.25" spans="1:17">
      <c r="A49" s="289">
        <v>20129</v>
      </c>
      <c r="B49" s="290" t="s">
        <v>1065</v>
      </c>
      <c r="C49" s="286">
        <v>21</v>
      </c>
      <c r="D49" s="286">
        <v>6</v>
      </c>
      <c r="E49" s="286">
        <v>21</v>
      </c>
      <c r="F49" s="287">
        <v>45.253</v>
      </c>
      <c r="G49" s="288"/>
      <c r="H49" s="287"/>
      <c r="I49" s="287">
        <v>34</v>
      </c>
      <c r="J49" s="287">
        <v>5.5</v>
      </c>
      <c r="K49" s="287"/>
      <c r="L49" s="287">
        <v>10.98</v>
      </c>
      <c r="M49" s="287">
        <v>0.21</v>
      </c>
      <c r="N49" s="287">
        <v>0.063</v>
      </c>
      <c r="O49" s="287">
        <v>38.904</v>
      </c>
      <c r="P49" s="287">
        <v>6.349</v>
      </c>
      <c r="Q49" s="287">
        <v>0.084</v>
      </c>
    </row>
    <row r="50" spans="1:17">
      <c r="A50" s="289">
        <v>2012901</v>
      </c>
      <c r="B50" s="291" t="s">
        <v>782</v>
      </c>
      <c r="C50" s="286">
        <v>6</v>
      </c>
      <c r="D50" s="286">
        <v>1</v>
      </c>
      <c r="E50" s="286">
        <v>6</v>
      </c>
      <c r="F50" s="287">
        <v>12.678</v>
      </c>
      <c r="G50" s="288">
        <v>1.5</v>
      </c>
      <c r="H50" s="287">
        <v>9</v>
      </c>
      <c r="I50" s="287">
        <v>9</v>
      </c>
      <c r="J50" s="287">
        <v>0</v>
      </c>
      <c r="K50" s="287"/>
      <c r="L50" s="287">
        <v>3.6</v>
      </c>
      <c r="M50" s="287">
        <v>0.06</v>
      </c>
      <c r="N50" s="287">
        <v>0.018</v>
      </c>
      <c r="O50" s="301">
        <v>12.678</v>
      </c>
      <c r="P50" s="301">
        <v>0</v>
      </c>
      <c r="Q50" s="287">
        <v>0.024</v>
      </c>
    </row>
    <row r="51" spans="1:17">
      <c r="A51" s="289">
        <v>2012901</v>
      </c>
      <c r="B51" s="291" t="s">
        <v>783</v>
      </c>
      <c r="C51" s="286">
        <v>10</v>
      </c>
      <c r="D51" s="286">
        <v>4</v>
      </c>
      <c r="E51" s="286">
        <v>10</v>
      </c>
      <c r="F51" s="287">
        <v>19.69</v>
      </c>
      <c r="G51" s="288">
        <v>1.5</v>
      </c>
      <c r="H51" s="287">
        <v>13.5</v>
      </c>
      <c r="I51" s="287">
        <v>15</v>
      </c>
      <c r="J51" s="287">
        <v>1.5</v>
      </c>
      <c r="K51" s="287"/>
      <c r="L51" s="287">
        <v>4.56</v>
      </c>
      <c r="M51" s="287">
        <v>0.1</v>
      </c>
      <c r="N51" s="287">
        <v>0.03</v>
      </c>
      <c r="O51" s="301">
        <v>18.777</v>
      </c>
      <c r="P51" s="301">
        <v>0.913</v>
      </c>
      <c r="Q51" s="287">
        <v>0.04</v>
      </c>
    </row>
    <row r="52" spans="1:17">
      <c r="A52" s="289">
        <v>2012901</v>
      </c>
      <c r="B52" s="291" t="s">
        <v>784</v>
      </c>
      <c r="C52" s="286">
        <v>5</v>
      </c>
      <c r="D52" s="286">
        <v>1</v>
      </c>
      <c r="E52" s="286">
        <v>5</v>
      </c>
      <c r="F52" s="287">
        <v>12.885</v>
      </c>
      <c r="G52" s="288">
        <v>2</v>
      </c>
      <c r="H52" s="287">
        <v>6</v>
      </c>
      <c r="I52" s="287">
        <v>10</v>
      </c>
      <c r="J52" s="287">
        <v>4</v>
      </c>
      <c r="K52" s="287"/>
      <c r="L52" s="287">
        <v>2.82</v>
      </c>
      <c r="M52" s="287">
        <v>0.05</v>
      </c>
      <c r="N52" s="287">
        <v>0.015</v>
      </c>
      <c r="O52" s="301">
        <v>7.449</v>
      </c>
      <c r="P52" s="301">
        <v>5.436</v>
      </c>
      <c r="Q52" s="287">
        <v>0.02</v>
      </c>
    </row>
    <row r="53" ht="14.25" spans="1:17">
      <c r="A53" s="289">
        <v>20131</v>
      </c>
      <c r="B53" s="290" t="s">
        <v>1066</v>
      </c>
      <c r="C53" s="286">
        <v>47</v>
      </c>
      <c r="D53" s="286">
        <v>14</v>
      </c>
      <c r="E53" s="286">
        <v>47</v>
      </c>
      <c r="F53" s="287">
        <v>73.159</v>
      </c>
      <c r="G53" s="288"/>
      <c r="H53" s="287"/>
      <c r="I53" s="287">
        <v>47</v>
      </c>
      <c r="J53" s="287">
        <v>-4</v>
      </c>
      <c r="K53" s="287"/>
      <c r="L53" s="287">
        <v>25.548</v>
      </c>
      <c r="M53" s="287">
        <v>0.47</v>
      </c>
      <c r="N53" s="287">
        <v>0.141</v>
      </c>
      <c r="O53" s="287">
        <v>80.863</v>
      </c>
      <c r="P53" s="287">
        <v>-7.70399999999999</v>
      </c>
      <c r="Q53" s="287">
        <v>0.188</v>
      </c>
    </row>
    <row r="54" spans="1:17">
      <c r="A54" s="289">
        <v>2013101</v>
      </c>
      <c r="B54" s="291" t="s">
        <v>786</v>
      </c>
      <c r="C54" s="286">
        <v>47</v>
      </c>
      <c r="D54" s="286">
        <v>14</v>
      </c>
      <c r="E54" s="286">
        <v>47</v>
      </c>
      <c r="F54" s="287">
        <v>73.159</v>
      </c>
      <c r="G54" s="288">
        <v>1</v>
      </c>
      <c r="H54" s="287">
        <v>51</v>
      </c>
      <c r="I54" s="287">
        <v>47</v>
      </c>
      <c r="J54" s="287">
        <v>-4</v>
      </c>
      <c r="K54" s="287"/>
      <c r="L54" s="287">
        <v>25.548</v>
      </c>
      <c r="M54" s="287">
        <v>0.47</v>
      </c>
      <c r="N54" s="287">
        <v>0.141</v>
      </c>
      <c r="O54" s="301">
        <v>80.863</v>
      </c>
      <c r="P54" s="301">
        <v>-7.70399999999999</v>
      </c>
      <c r="Q54" s="287">
        <v>0.188</v>
      </c>
    </row>
    <row r="55" ht="14.25" spans="1:17">
      <c r="A55" s="289">
        <v>20132</v>
      </c>
      <c r="B55" s="290" t="s">
        <v>1067</v>
      </c>
      <c r="C55" s="286">
        <v>58</v>
      </c>
      <c r="D55" s="286">
        <v>24</v>
      </c>
      <c r="E55" s="286">
        <v>64</v>
      </c>
      <c r="F55" s="287">
        <v>85.094</v>
      </c>
      <c r="G55" s="288"/>
      <c r="H55" s="287"/>
      <c r="I55" s="287">
        <v>58</v>
      </c>
      <c r="J55" s="287">
        <v>-1</v>
      </c>
      <c r="K55" s="287"/>
      <c r="L55" s="287">
        <v>26.34</v>
      </c>
      <c r="M55" s="287">
        <v>0.58</v>
      </c>
      <c r="N55" s="287">
        <v>0.174</v>
      </c>
      <c r="O55" s="287">
        <v>86.381</v>
      </c>
      <c r="P55" s="287">
        <v>-1.28700000000001</v>
      </c>
      <c r="Q55" s="287">
        <v>0.232</v>
      </c>
    </row>
    <row r="56" spans="1:17">
      <c r="A56" s="289">
        <v>2013201</v>
      </c>
      <c r="B56" s="291" t="s">
        <v>788</v>
      </c>
      <c r="C56" s="286">
        <v>43</v>
      </c>
      <c r="D56" s="286">
        <v>17</v>
      </c>
      <c r="E56" s="286">
        <v>50</v>
      </c>
      <c r="F56" s="287">
        <v>63.611</v>
      </c>
      <c r="G56" s="288">
        <v>1</v>
      </c>
      <c r="H56" s="287">
        <v>44</v>
      </c>
      <c r="I56" s="287">
        <v>43</v>
      </c>
      <c r="J56" s="287">
        <v>-1</v>
      </c>
      <c r="K56" s="287"/>
      <c r="L56" s="287">
        <v>20.052</v>
      </c>
      <c r="M56" s="287">
        <v>0.43</v>
      </c>
      <c r="N56" s="287">
        <v>0.129</v>
      </c>
      <c r="O56" s="301">
        <v>64.311</v>
      </c>
      <c r="P56" s="301">
        <v>-0.70000000000001</v>
      </c>
      <c r="Q56" s="287">
        <v>0.172</v>
      </c>
    </row>
    <row r="57" spans="1:17">
      <c r="A57" s="289">
        <v>2013201</v>
      </c>
      <c r="B57" s="291" t="s">
        <v>789</v>
      </c>
      <c r="C57" s="286">
        <v>15</v>
      </c>
      <c r="D57" s="286">
        <v>7</v>
      </c>
      <c r="E57" s="286">
        <v>14</v>
      </c>
      <c r="F57" s="287">
        <v>21.483</v>
      </c>
      <c r="G57" s="293" t="s">
        <v>1056</v>
      </c>
      <c r="H57" s="287">
        <v>15</v>
      </c>
      <c r="I57" s="287">
        <v>15</v>
      </c>
      <c r="J57" s="287">
        <v>0</v>
      </c>
      <c r="K57" s="287"/>
      <c r="L57" s="287">
        <v>6.288</v>
      </c>
      <c r="M57" s="287">
        <v>0.15</v>
      </c>
      <c r="N57" s="287">
        <v>0.045</v>
      </c>
      <c r="O57" s="301">
        <v>22.07</v>
      </c>
      <c r="P57" s="301">
        <v>-0.587</v>
      </c>
      <c r="Q57" s="287">
        <v>0.06</v>
      </c>
    </row>
    <row r="58" ht="14.25" spans="1:17">
      <c r="A58" s="289">
        <v>20133</v>
      </c>
      <c r="B58" s="290" t="s">
        <v>1068</v>
      </c>
      <c r="C58" s="286">
        <v>16</v>
      </c>
      <c r="D58" s="286">
        <v>9</v>
      </c>
      <c r="E58" s="286">
        <v>21</v>
      </c>
      <c r="F58" s="287">
        <v>21.956</v>
      </c>
      <c r="G58" s="288"/>
      <c r="H58" s="287"/>
      <c r="I58" s="287">
        <v>16</v>
      </c>
      <c r="J58" s="287">
        <v>0</v>
      </c>
      <c r="K58" s="287"/>
      <c r="L58" s="287">
        <v>5.748</v>
      </c>
      <c r="M58" s="287">
        <v>0.16</v>
      </c>
      <c r="N58" s="287">
        <v>0.048</v>
      </c>
      <c r="O58" s="287">
        <v>22.824</v>
      </c>
      <c r="P58" s="287">
        <v>-0.868000000000002</v>
      </c>
      <c r="Q58" s="287">
        <v>0.064</v>
      </c>
    </row>
    <row r="59" spans="1:17">
      <c r="A59" s="289">
        <v>2013301</v>
      </c>
      <c r="B59" s="291" t="s">
        <v>791</v>
      </c>
      <c r="C59" s="286">
        <v>16</v>
      </c>
      <c r="D59" s="286">
        <v>9</v>
      </c>
      <c r="E59" s="286">
        <v>21</v>
      </c>
      <c r="F59" s="287">
        <v>21.956</v>
      </c>
      <c r="G59" s="288">
        <v>1</v>
      </c>
      <c r="H59" s="287">
        <v>16</v>
      </c>
      <c r="I59" s="287">
        <v>16</v>
      </c>
      <c r="J59" s="287">
        <v>0</v>
      </c>
      <c r="K59" s="287"/>
      <c r="L59" s="287">
        <v>5.748</v>
      </c>
      <c r="M59" s="287">
        <v>0.16</v>
      </c>
      <c r="N59" s="287">
        <v>0.048</v>
      </c>
      <c r="O59" s="301">
        <v>22.824</v>
      </c>
      <c r="P59" s="301">
        <v>-0.868000000000002</v>
      </c>
      <c r="Q59" s="287">
        <v>0.064</v>
      </c>
    </row>
    <row r="60" ht="14.25" spans="1:17">
      <c r="A60" s="289">
        <v>20134</v>
      </c>
      <c r="B60" s="290" t="s">
        <v>1069</v>
      </c>
      <c r="C60" s="286">
        <v>19</v>
      </c>
      <c r="D60" s="286">
        <v>8</v>
      </c>
      <c r="E60" s="286">
        <v>20</v>
      </c>
      <c r="F60" s="287">
        <v>32.651</v>
      </c>
      <c r="G60" s="288"/>
      <c r="H60" s="287"/>
      <c r="I60" s="287">
        <v>22</v>
      </c>
      <c r="J60" s="287">
        <v>1</v>
      </c>
      <c r="K60" s="287"/>
      <c r="L60" s="287">
        <v>10.404</v>
      </c>
      <c r="M60" s="287">
        <v>0.19</v>
      </c>
      <c r="N60" s="287">
        <v>0.057</v>
      </c>
      <c r="O60" s="287">
        <v>32.106</v>
      </c>
      <c r="P60" s="287">
        <v>0.545000000000002</v>
      </c>
      <c r="Q60" s="287">
        <v>0.076</v>
      </c>
    </row>
    <row r="61" spans="1:17">
      <c r="A61" s="289">
        <v>2013401</v>
      </c>
      <c r="B61" s="291" t="s">
        <v>793</v>
      </c>
      <c r="C61" s="286">
        <v>3</v>
      </c>
      <c r="D61" s="286">
        <v>0</v>
      </c>
      <c r="E61" s="286">
        <v>3</v>
      </c>
      <c r="F61" s="287">
        <v>8.319</v>
      </c>
      <c r="G61" s="288">
        <v>2</v>
      </c>
      <c r="H61" s="287">
        <v>6</v>
      </c>
      <c r="I61" s="287">
        <v>6</v>
      </c>
      <c r="J61" s="287">
        <v>0</v>
      </c>
      <c r="K61" s="287"/>
      <c r="L61" s="287">
        <v>2.28</v>
      </c>
      <c r="M61" s="287">
        <v>0.03</v>
      </c>
      <c r="N61" s="287">
        <v>0.009</v>
      </c>
      <c r="O61" s="301">
        <v>8.319</v>
      </c>
      <c r="P61" s="301">
        <v>0</v>
      </c>
      <c r="Q61" s="287">
        <v>0.012</v>
      </c>
    </row>
    <row r="62" spans="1:17">
      <c r="A62" s="289">
        <v>2013401</v>
      </c>
      <c r="B62" s="291" t="s">
        <v>794</v>
      </c>
      <c r="C62" s="286">
        <v>16</v>
      </c>
      <c r="D62" s="286">
        <v>8</v>
      </c>
      <c r="E62" s="286">
        <v>17</v>
      </c>
      <c r="F62" s="287">
        <v>24.332</v>
      </c>
      <c r="G62" s="288">
        <v>1</v>
      </c>
      <c r="H62" s="287">
        <v>15</v>
      </c>
      <c r="I62" s="287">
        <v>16</v>
      </c>
      <c r="J62" s="287">
        <v>1</v>
      </c>
      <c r="K62" s="287"/>
      <c r="L62" s="287">
        <v>8.124</v>
      </c>
      <c r="M62" s="287">
        <v>0.16</v>
      </c>
      <c r="N62" s="287">
        <v>0.048</v>
      </c>
      <c r="O62" s="301">
        <v>23.787</v>
      </c>
      <c r="P62" s="301">
        <v>0.545000000000002</v>
      </c>
      <c r="Q62" s="287">
        <v>0.064</v>
      </c>
    </row>
    <row r="63" ht="14.25" spans="1:17">
      <c r="A63" s="289">
        <v>20136</v>
      </c>
      <c r="B63" s="290" t="s">
        <v>1070</v>
      </c>
      <c r="C63" s="286">
        <v>34</v>
      </c>
      <c r="D63" s="286">
        <v>7</v>
      </c>
      <c r="E63" s="286">
        <v>35</v>
      </c>
      <c r="F63" s="287">
        <v>101.23</v>
      </c>
      <c r="G63" s="287">
        <v>8.5</v>
      </c>
      <c r="H63" s="287">
        <v>77</v>
      </c>
      <c r="I63" s="287">
        <v>78</v>
      </c>
      <c r="J63" s="287">
        <v>1</v>
      </c>
      <c r="K63" s="287">
        <v>0</v>
      </c>
      <c r="L63" s="287">
        <v>22.788</v>
      </c>
      <c r="M63" s="287">
        <v>0.34</v>
      </c>
      <c r="N63" s="287">
        <v>0.102</v>
      </c>
      <c r="O63" s="287">
        <v>97.759</v>
      </c>
      <c r="P63" s="287">
        <v>3.471</v>
      </c>
      <c r="Q63" s="287">
        <v>0.136</v>
      </c>
    </row>
    <row r="64" spans="1:17">
      <c r="A64" s="289">
        <v>2013601</v>
      </c>
      <c r="B64" s="291" t="s">
        <v>796</v>
      </c>
      <c r="C64" s="286">
        <v>20</v>
      </c>
      <c r="D64" s="286">
        <v>3</v>
      </c>
      <c r="E64" s="286">
        <v>19</v>
      </c>
      <c r="F64" s="287">
        <v>65.26</v>
      </c>
      <c r="G64" s="288">
        <v>2.5</v>
      </c>
      <c r="H64" s="287">
        <v>55</v>
      </c>
      <c r="I64" s="287">
        <v>50</v>
      </c>
      <c r="J64" s="287">
        <v>-5</v>
      </c>
      <c r="K64" s="287"/>
      <c r="L64" s="287">
        <v>15</v>
      </c>
      <c r="M64" s="287">
        <v>0.2</v>
      </c>
      <c r="N64" s="287">
        <v>0.06</v>
      </c>
      <c r="O64" s="301">
        <v>70.418</v>
      </c>
      <c r="P64" s="301">
        <v>-5.158</v>
      </c>
      <c r="Q64" s="287">
        <v>0.08</v>
      </c>
    </row>
    <row r="65" spans="1:17">
      <c r="A65" s="289">
        <v>2013601</v>
      </c>
      <c r="B65" s="292" t="s">
        <v>797</v>
      </c>
      <c r="C65" s="286">
        <v>7</v>
      </c>
      <c r="D65" s="286">
        <v>0</v>
      </c>
      <c r="E65" s="286">
        <v>7</v>
      </c>
      <c r="F65" s="287">
        <v>19.779</v>
      </c>
      <c r="G65" s="288">
        <v>2</v>
      </c>
      <c r="H65" s="287">
        <v>10</v>
      </c>
      <c r="I65" s="287">
        <v>14</v>
      </c>
      <c r="J65" s="287">
        <v>4</v>
      </c>
      <c r="K65" s="287"/>
      <c r="L65" s="287">
        <v>5.688</v>
      </c>
      <c r="M65" s="287">
        <v>0.07</v>
      </c>
      <c r="N65" s="287">
        <v>0.021</v>
      </c>
      <c r="O65" s="301">
        <v>13.173</v>
      </c>
      <c r="P65" s="301">
        <v>6.606</v>
      </c>
      <c r="Q65" s="287">
        <v>0.028</v>
      </c>
    </row>
    <row r="66" spans="1:17">
      <c r="A66" s="289">
        <v>2013601</v>
      </c>
      <c r="B66" s="291" t="s">
        <v>799</v>
      </c>
      <c r="C66" s="286">
        <v>3</v>
      </c>
      <c r="D66" s="286">
        <v>0</v>
      </c>
      <c r="E66" s="286">
        <v>4</v>
      </c>
      <c r="F66" s="287">
        <v>8.139</v>
      </c>
      <c r="G66" s="288">
        <v>2</v>
      </c>
      <c r="H66" s="287">
        <v>6</v>
      </c>
      <c r="I66" s="287">
        <v>6</v>
      </c>
      <c r="J66" s="287">
        <v>0</v>
      </c>
      <c r="K66" s="287"/>
      <c r="L66" s="287">
        <v>2.1</v>
      </c>
      <c r="M66" s="287">
        <v>0.03</v>
      </c>
      <c r="N66" s="287">
        <v>0.009</v>
      </c>
      <c r="O66" s="301">
        <v>8.129</v>
      </c>
      <c r="P66" s="301">
        <v>0.00999999999999979</v>
      </c>
      <c r="Q66" s="287">
        <v>0.012</v>
      </c>
    </row>
    <row r="67" spans="1:17">
      <c r="A67" s="289">
        <v>2013650</v>
      </c>
      <c r="B67" s="291" t="s">
        <v>798</v>
      </c>
      <c r="C67" s="286">
        <v>4</v>
      </c>
      <c r="D67" s="286">
        <v>4</v>
      </c>
      <c r="E67" s="286">
        <v>5</v>
      </c>
      <c r="F67" s="287">
        <v>8.052</v>
      </c>
      <c r="G67" s="288">
        <v>2</v>
      </c>
      <c r="H67" s="287">
        <v>6</v>
      </c>
      <c r="I67" s="287">
        <v>8</v>
      </c>
      <c r="J67" s="287">
        <v>2</v>
      </c>
      <c r="K67" s="287"/>
      <c r="L67" s="287">
        <v>0</v>
      </c>
      <c r="M67" s="287">
        <v>0.04</v>
      </c>
      <c r="N67" s="287">
        <v>0.012</v>
      </c>
      <c r="O67" s="301">
        <v>6.039</v>
      </c>
      <c r="P67" s="301">
        <v>2.013</v>
      </c>
      <c r="Q67" s="287">
        <v>0.016</v>
      </c>
    </row>
    <row r="68" ht="14.25" spans="1:17">
      <c r="A68" s="289">
        <v>20137</v>
      </c>
      <c r="B68" s="290" t="s">
        <v>1071</v>
      </c>
      <c r="C68" s="286">
        <v>11</v>
      </c>
      <c r="D68" s="286">
        <v>7</v>
      </c>
      <c r="E68" s="286">
        <v>15</v>
      </c>
      <c r="F68" s="287">
        <v>18.083</v>
      </c>
      <c r="G68" s="288"/>
      <c r="H68" s="287"/>
      <c r="I68" s="287">
        <v>15</v>
      </c>
      <c r="J68" s="287">
        <v>0</v>
      </c>
      <c r="K68" s="287"/>
      <c r="L68" s="287">
        <v>2.94</v>
      </c>
      <c r="M68" s="287">
        <v>0.11</v>
      </c>
      <c r="N68" s="287">
        <v>0.033</v>
      </c>
      <c r="O68" s="287">
        <v>18.096</v>
      </c>
      <c r="P68" s="287">
        <v>-0.0129999999999981</v>
      </c>
      <c r="Q68" s="287">
        <v>0.044</v>
      </c>
    </row>
    <row r="69" spans="1:17">
      <c r="A69" s="289">
        <v>2013701</v>
      </c>
      <c r="B69" s="291" t="s">
        <v>801</v>
      </c>
      <c r="C69" s="286">
        <v>11</v>
      </c>
      <c r="D69" s="286">
        <v>7</v>
      </c>
      <c r="E69" s="286">
        <v>15</v>
      </c>
      <c r="F69" s="287">
        <v>18.083</v>
      </c>
      <c r="G69" s="293" t="s">
        <v>1056</v>
      </c>
      <c r="H69" s="287">
        <v>15</v>
      </c>
      <c r="I69" s="287">
        <v>15</v>
      </c>
      <c r="J69" s="287">
        <v>0</v>
      </c>
      <c r="K69" s="287"/>
      <c r="L69" s="287">
        <v>2.94</v>
      </c>
      <c r="M69" s="287">
        <v>0.11</v>
      </c>
      <c r="N69" s="287">
        <v>0.033</v>
      </c>
      <c r="O69" s="301">
        <v>18.096</v>
      </c>
      <c r="P69" s="301">
        <v>-0.0129999999999981</v>
      </c>
      <c r="Q69" s="287">
        <v>0.044</v>
      </c>
    </row>
    <row r="70" ht="14.25" spans="1:17">
      <c r="A70" s="289">
        <v>20138</v>
      </c>
      <c r="B70" s="290" t="s">
        <v>1072</v>
      </c>
      <c r="C70" s="286">
        <v>151</v>
      </c>
      <c r="D70" s="286">
        <v>75</v>
      </c>
      <c r="E70" s="286">
        <v>167</v>
      </c>
      <c r="F70" s="287">
        <v>438.791</v>
      </c>
      <c r="G70" s="288"/>
      <c r="H70" s="287"/>
      <c r="I70" s="287">
        <v>377.5</v>
      </c>
      <c r="J70" s="287">
        <v>0</v>
      </c>
      <c r="K70" s="287"/>
      <c r="L70" s="287">
        <v>59.328</v>
      </c>
      <c r="M70" s="287">
        <v>1.51</v>
      </c>
      <c r="N70" s="287">
        <v>0.453</v>
      </c>
      <c r="O70" s="287">
        <v>453.655</v>
      </c>
      <c r="P70" s="287">
        <v>-14.864</v>
      </c>
      <c r="Q70" s="287">
        <v>0.604</v>
      </c>
    </row>
    <row r="71" spans="1:17">
      <c r="A71" s="289">
        <v>2013801</v>
      </c>
      <c r="B71" s="216" t="s">
        <v>803</v>
      </c>
      <c r="C71" s="286">
        <v>137</v>
      </c>
      <c r="D71" s="286">
        <v>61</v>
      </c>
      <c r="E71" s="286">
        <v>151</v>
      </c>
      <c r="F71" s="287">
        <v>403.609</v>
      </c>
      <c r="G71" s="288">
        <v>2.5</v>
      </c>
      <c r="H71" s="287">
        <v>347.5</v>
      </c>
      <c r="I71" s="287">
        <v>342.5</v>
      </c>
      <c r="J71" s="287">
        <v>-5</v>
      </c>
      <c r="K71" s="287"/>
      <c r="L71" s="287">
        <v>59.328</v>
      </c>
      <c r="M71" s="287">
        <v>1.37</v>
      </c>
      <c r="N71" s="287">
        <v>0.411</v>
      </c>
      <c r="O71" s="301">
        <v>423.499</v>
      </c>
      <c r="P71" s="301">
        <v>-19.89</v>
      </c>
      <c r="Q71" s="287">
        <v>0.548</v>
      </c>
    </row>
    <row r="72" spans="1:17">
      <c r="A72" s="289">
        <v>2013801</v>
      </c>
      <c r="B72" s="291" t="s">
        <v>804</v>
      </c>
      <c r="C72" s="286">
        <v>14</v>
      </c>
      <c r="D72" s="286">
        <v>14</v>
      </c>
      <c r="E72" s="286">
        <v>16</v>
      </c>
      <c r="F72" s="287">
        <v>35.182</v>
      </c>
      <c r="G72" s="288">
        <v>2.5</v>
      </c>
      <c r="H72" s="287">
        <v>30</v>
      </c>
      <c r="I72" s="287">
        <v>35</v>
      </c>
      <c r="J72" s="287">
        <v>5</v>
      </c>
      <c r="K72" s="287"/>
      <c r="L72" s="287">
        <v>0</v>
      </c>
      <c r="M72" s="287">
        <v>0.14</v>
      </c>
      <c r="N72" s="287">
        <v>0.042</v>
      </c>
      <c r="O72" s="301">
        <v>30.156</v>
      </c>
      <c r="P72" s="301">
        <v>5.026</v>
      </c>
      <c r="Q72" s="287">
        <v>0.056</v>
      </c>
    </row>
    <row r="73" ht="14.25" spans="1:17">
      <c r="A73" s="289">
        <v>20140</v>
      </c>
      <c r="B73" s="290" t="s">
        <v>1073</v>
      </c>
      <c r="C73" s="286">
        <v>18</v>
      </c>
      <c r="D73" s="286">
        <v>9</v>
      </c>
      <c r="E73" s="286">
        <v>21</v>
      </c>
      <c r="F73" s="287">
        <v>25.362</v>
      </c>
      <c r="G73" s="288"/>
      <c r="H73" s="287"/>
      <c r="I73" s="287">
        <v>18</v>
      </c>
      <c r="J73" s="287">
        <v>-2</v>
      </c>
      <c r="K73" s="287"/>
      <c r="L73" s="287">
        <v>7.128</v>
      </c>
      <c r="M73" s="287">
        <v>0.18</v>
      </c>
      <c r="N73" s="287">
        <v>0.054</v>
      </c>
      <c r="O73" s="287">
        <v>28.218</v>
      </c>
      <c r="P73" s="287">
        <v>-2.856</v>
      </c>
      <c r="Q73" s="287">
        <v>0.072</v>
      </c>
    </row>
    <row r="74" spans="1:17">
      <c r="A74" s="289">
        <v>2014001</v>
      </c>
      <c r="B74" s="291" t="s">
        <v>806</v>
      </c>
      <c r="C74" s="286">
        <v>18</v>
      </c>
      <c r="D74" s="286">
        <v>9</v>
      </c>
      <c r="E74" s="286">
        <v>21</v>
      </c>
      <c r="F74" s="287">
        <v>25.362</v>
      </c>
      <c r="G74" s="288">
        <v>1</v>
      </c>
      <c r="H74" s="287">
        <v>20</v>
      </c>
      <c r="I74" s="287">
        <v>18</v>
      </c>
      <c r="J74" s="287">
        <v>-2</v>
      </c>
      <c r="K74" s="287"/>
      <c r="L74" s="287">
        <v>7.128</v>
      </c>
      <c r="M74" s="287">
        <v>0.18</v>
      </c>
      <c r="N74" s="287">
        <v>0.054</v>
      </c>
      <c r="O74" s="301">
        <v>28.218</v>
      </c>
      <c r="P74" s="301">
        <v>-2.856</v>
      </c>
      <c r="Q74" s="287">
        <v>0.072</v>
      </c>
    </row>
    <row r="75" spans="1:17">
      <c r="A75" s="284">
        <v>204</v>
      </c>
      <c r="B75" s="285" t="s">
        <v>1074</v>
      </c>
      <c r="C75" s="286">
        <v>413</v>
      </c>
      <c r="D75" s="286">
        <v>24</v>
      </c>
      <c r="E75" s="286">
        <v>445</v>
      </c>
      <c r="F75" s="287">
        <v>1305.277</v>
      </c>
      <c r="G75" s="288"/>
      <c r="H75" s="287"/>
      <c r="I75" s="287">
        <v>1007</v>
      </c>
      <c r="J75" s="287">
        <v>-0.900000000000006</v>
      </c>
      <c r="K75" s="287"/>
      <c r="L75" s="287">
        <v>292.908</v>
      </c>
      <c r="M75" s="287">
        <v>4.13</v>
      </c>
      <c r="N75" s="287">
        <v>1.239</v>
      </c>
      <c r="O75" s="287">
        <v>1318.187</v>
      </c>
      <c r="P75" s="287">
        <v>-12.9099999999999</v>
      </c>
      <c r="Q75" s="287">
        <v>1.652</v>
      </c>
    </row>
    <row r="76" ht="14.25" spans="1:17">
      <c r="A76" s="289">
        <v>20402</v>
      </c>
      <c r="B76" s="290" t="s">
        <v>1075</v>
      </c>
      <c r="C76" s="286">
        <v>328</v>
      </c>
      <c r="D76" s="286">
        <v>3</v>
      </c>
      <c r="E76" s="286">
        <v>358</v>
      </c>
      <c r="F76" s="287">
        <v>1071.896</v>
      </c>
      <c r="G76" s="288"/>
      <c r="H76" s="287"/>
      <c r="I76" s="287">
        <v>820</v>
      </c>
      <c r="J76" s="287">
        <v>-7.5</v>
      </c>
      <c r="K76" s="287"/>
      <c r="L76" s="287">
        <v>247.632</v>
      </c>
      <c r="M76" s="287">
        <v>3.28</v>
      </c>
      <c r="N76" s="287">
        <v>0.984</v>
      </c>
      <c r="O76" s="287">
        <v>1093.099</v>
      </c>
      <c r="P76" s="287">
        <v>-21.2029999999999</v>
      </c>
      <c r="Q76" s="287">
        <v>1.312</v>
      </c>
    </row>
    <row r="77" spans="1:17">
      <c r="A77" s="289">
        <v>2040201</v>
      </c>
      <c r="B77" s="291" t="s">
        <v>809</v>
      </c>
      <c r="C77" s="286">
        <v>293</v>
      </c>
      <c r="D77" s="286">
        <v>0</v>
      </c>
      <c r="E77" s="286">
        <v>297</v>
      </c>
      <c r="F77" s="287">
        <v>959.221</v>
      </c>
      <c r="G77" s="288">
        <v>2.5</v>
      </c>
      <c r="H77" s="287">
        <v>737.5</v>
      </c>
      <c r="I77" s="287">
        <v>732.5</v>
      </c>
      <c r="J77" s="287">
        <v>-5</v>
      </c>
      <c r="K77" s="287"/>
      <c r="L77" s="287">
        <v>222.912</v>
      </c>
      <c r="M77" s="287">
        <v>2.93</v>
      </c>
      <c r="N77" s="287">
        <v>0.879</v>
      </c>
      <c r="O77" s="301">
        <v>972.709</v>
      </c>
      <c r="P77" s="301">
        <v>-13.4879999999999</v>
      </c>
      <c r="Q77" s="287">
        <v>1.172</v>
      </c>
    </row>
    <row r="78" spans="1:17">
      <c r="A78" s="289">
        <v>2040201</v>
      </c>
      <c r="B78" s="291" t="s">
        <v>810</v>
      </c>
      <c r="C78" s="286">
        <v>35</v>
      </c>
      <c r="D78" s="286">
        <v>3</v>
      </c>
      <c r="E78" s="286">
        <v>61</v>
      </c>
      <c r="F78" s="287">
        <v>112.675</v>
      </c>
      <c r="G78" s="288">
        <v>2.5</v>
      </c>
      <c r="H78" s="287">
        <v>90</v>
      </c>
      <c r="I78" s="287">
        <v>87.5</v>
      </c>
      <c r="J78" s="287">
        <v>-2.5</v>
      </c>
      <c r="K78" s="287"/>
      <c r="L78" s="287">
        <v>24.72</v>
      </c>
      <c r="M78" s="287">
        <v>0.35</v>
      </c>
      <c r="N78" s="287">
        <v>0.105</v>
      </c>
      <c r="O78" s="301">
        <v>120.39</v>
      </c>
      <c r="P78" s="301">
        <v>-7.715</v>
      </c>
      <c r="Q78" s="287">
        <v>0.14</v>
      </c>
    </row>
    <row r="79" ht="14.25" spans="1:17">
      <c r="A79" s="289">
        <v>20406</v>
      </c>
      <c r="B79" s="290" t="s">
        <v>1076</v>
      </c>
      <c r="C79" s="286">
        <v>85</v>
      </c>
      <c r="D79" s="286">
        <v>21</v>
      </c>
      <c r="E79" s="286">
        <v>87</v>
      </c>
      <c r="F79" s="287">
        <v>233.381</v>
      </c>
      <c r="G79" s="288"/>
      <c r="H79" s="287"/>
      <c r="I79" s="287">
        <v>187</v>
      </c>
      <c r="J79" s="287">
        <v>6.59999999999999</v>
      </c>
      <c r="K79" s="287"/>
      <c r="L79" s="287">
        <v>45.276</v>
      </c>
      <c r="M79" s="287">
        <v>0.85</v>
      </c>
      <c r="N79" s="287">
        <v>0.255</v>
      </c>
      <c r="O79" s="287">
        <v>225.088</v>
      </c>
      <c r="P79" s="287">
        <v>8.29300000000003</v>
      </c>
      <c r="Q79" s="287">
        <v>0.34</v>
      </c>
    </row>
    <row r="80" spans="1:17">
      <c r="A80" s="289">
        <v>2040601</v>
      </c>
      <c r="B80" s="291" t="s">
        <v>816</v>
      </c>
      <c r="C80" s="286">
        <v>80</v>
      </c>
      <c r="D80" s="286">
        <v>16</v>
      </c>
      <c r="E80" s="286">
        <v>82</v>
      </c>
      <c r="F80" s="287">
        <v>222.316</v>
      </c>
      <c r="G80" s="288">
        <v>2.2</v>
      </c>
      <c r="H80" s="287">
        <v>169.4</v>
      </c>
      <c r="I80" s="287">
        <v>176</v>
      </c>
      <c r="J80" s="287">
        <v>6.59999999999999</v>
      </c>
      <c r="K80" s="287"/>
      <c r="L80" s="287">
        <v>45.276</v>
      </c>
      <c r="M80" s="287">
        <v>0.8</v>
      </c>
      <c r="N80" s="287">
        <v>0.24</v>
      </c>
      <c r="O80" s="301">
        <v>214.023</v>
      </c>
      <c r="P80" s="301">
        <v>8.29300000000003</v>
      </c>
      <c r="Q80" s="287">
        <v>0.32</v>
      </c>
    </row>
    <row r="81" spans="1:17">
      <c r="A81" s="289">
        <v>2040650</v>
      </c>
      <c r="B81" s="291" t="s">
        <v>817</v>
      </c>
      <c r="C81" s="286">
        <v>5</v>
      </c>
      <c r="D81" s="286">
        <v>5</v>
      </c>
      <c r="E81" s="286">
        <v>5</v>
      </c>
      <c r="F81" s="287">
        <v>11.065</v>
      </c>
      <c r="G81" s="288">
        <v>2.2</v>
      </c>
      <c r="H81" s="287">
        <v>11</v>
      </c>
      <c r="I81" s="287">
        <v>11</v>
      </c>
      <c r="J81" s="287">
        <v>0</v>
      </c>
      <c r="K81" s="287"/>
      <c r="L81" s="287">
        <v>0</v>
      </c>
      <c r="M81" s="287">
        <v>0.05</v>
      </c>
      <c r="N81" s="287">
        <v>0.015</v>
      </c>
      <c r="O81" s="301">
        <v>11.065</v>
      </c>
      <c r="P81" s="301">
        <v>0</v>
      </c>
      <c r="Q81" s="287">
        <v>0.02</v>
      </c>
    </row>
    <row r="82" spans="1:17">
      <c r="A82" s="289">
        <v>205</v>
      </c>
      <c r="B82" s="285" t="s">
        <v>1077</v>
      </c>
      <c r="C82" s="286">
        <v>4363</v>
      </c>
      <c r="D82" s="286">
        <v>4343</v>
      </c>
      <c r="E82" s="286">
        <v>4407</v>
      </c>
      <c r="F82" s="287">
        <v>188.419</v>
      </c>
      <c r="G82" s="288"/>
      <c r="H82" s="287"/>
      <c r="I82" s="287">
        <v>117</v>
      </c>
      <c r="J82" s="287">
        <v>-2</v>
      </c>
      <c r="K82" s="287"/>
      <c r="L82" s="287">
        <v>14.7</v>
      </c>
      <c r="M82" s="287">
        <v>43.63</v>
      </c>
      <c r="N82" s="287">
        <v>13.089</v>
      </c>
      <c r="O82" s="287">
        <v>191.35</v>
      </c>
      <c r="P82" s="287">
        <v>-2.931</v>
      </c>
      <c r="Q82" s="287">
        <v>17.452</v>
      </c>
    </row>
    <row r="83" ht="14.25" spans="1:17">
      <c r="A83" s="289">
        <v>20501</v>
      </c>
      <c r="B83" s="290" t="s">
        <v>1078</v>
      </c>
      <c r="C83" s="286">
        <v>76</v>
      </c>
      <c r="D83" s="286">
        <v>62</v>
      </c>
      <c r="E83" s="286">
        <v>108</v>
      </c>
      <c r="F83" s="287">
        <v>87.368</v>
      </c>
      <c r="G83" s="288"/>
      <c r="H83" s="287"/>
      <c r="I83" s="287">
        <v>76</v>
      </c>
      <c r="J83" s="287">
        <v>1</v>
      </c>
      <c r="K83" s="287"/>
      <c r="L83" s="287">
        <v>10.38</v>
      </c>
      <c r="M83" s="287">
        <v>0.76</v>
      </c>
      <c r="N83" s="287">
        <v>0.228</v>
      </c>
      <c r="O83" s="287">
        <v>85.323</v>
      </c>
      <c r="P83" s="287">
        <v>2.045</v>
      </c>
      <c r="Q83" s="287">
        <v>0.304</v>
      </c>
    </row>
    <row r="84" spans="1:17">
      <c r="A84" s="289">
        <v>2050101</v>
      </c>
      <c r="B84" s="291" t="s">
        <v>820</v>
      </c>
      <c r="C84" s="286">
        <v>76</v>
      </c>
      <c r="D84" s="286">
        <v>62</v>
      </c>
      <c r="E84" s="286">
        <v>108</v>
      </c>
      <c r="F84" s="287">
        <v>87.368</v>
      </c>
      <c r="G84" s="288">
        <v>1</v>
      </c>
      <c r="H84" s="287">
        <v>75</v>
      </c>
      <c r="I84" s="287">
        <v>76</v>
      </c>
      <c r="J84" s="287">
        <v>1</v>
      </c>
      <c r="K84" s="287"/>
      <c r="L84" s="287">
        <v>10.38</v>
      </c>
      <c r="M84" s="287">
        <v>0.76</v>
      </c>
      <c r="N84" s="287">
        <v>0.228</v>
      </c>
      <c r="O84" s="301">
        <v>85.323</v>
      </c>
      <c r="P84" s="301">
        <v>2.045</v>
      </c>
      <c r="Q84" s="287">
        <v>0.304</v>
      </c>
    </row>
    <row r="85" ht="14.25" spans="1:17">
      <c r="A85" s="289">
        <v>20502</v>
      </c>
      <c r="B85" s="290" t="s">
        <v>1079</v>
      </c>
      <c r="C85" s="286">
        <v>4033</v>
      </c>
      <c r="D85" s="286">
        <v>4033</v>
      </c>
      <c r="E85" s="286">
        <v>4017</v>
      </c>
      <c r="F85" s="287">
        <v>68.429</v>
      </c>
      <c r="G85" s="288"/>
      <c r="H85" s="287"/>
      <c r="I85" s="287">
        <v>16</v>
      </c>
      <c r="J85" s="287">
        <v>-2</v>
      </c>
      <c r="K85" s="287"/>
      <c r="L85" s="287">
        <v>0</v>
      </c>
      <c r="M85" s="287">
        <v>40.33</v>
      </c>
      <c r="N85" s="287">
        <v>12.099</v>
      </c>
      <c r="O85" s="287">
        <v>73.926</v>
      </c>
      <c r="P85" s="287">
        <v>-5.497</v>
      </c>
      <c r="Q85" s="287">
        <v>16.132</v>
      </c>
    </row>
    <row r="86" ht="14.25" spans="1:17">
      <c r="A86" s="289">
        <v>2050201</v>
      </c>
      <c r="B86" s="302" t="s">
        <v>822</v>
      </c>
      <c r="C86" s="286">
        <v>87</v>
      </c>
      <c r="D86" s="286">
        <v>87</v>
      </c>
      <c r="E86" s="286">
        <v>83</v>
      </c>
      <c r="F86" s="287">
        <v>17.131</v>
      </c>
      <c r="G86" s="288">
        <v>1</v>
      </c>
      <c r="H86" s="287"/>
      <c r="I86" s="287">
        <v>16</v>
      </c>
      <c r="J86" s="287">
        <v>-2</v>
      </c>
      <c r="K86" s="287"/>
      <c r="L86" s="287">
        <v>0</v>
      </c>
      <c r="M86" s="287">
        <v>0.87</v>
      </c>
      <c r="N86" s="287">
        <v>0.261</v>
      </c>
      <c r="O86" s="287">
        <v>18.806</v>
      </c>
      <c r="P86" s="287">
        <v>-1.675</v>
      </c>
      <c r="Q86" s="287">
        <v>0.348</v>
      </c>
    </row>
    <row r="87" spans="1:17">
      <c r="A87" s="289">
        <v>2050201</v>
      </c>
      <c r="B87" s="291" t="s">
        <v>823</v>
      </c>
      <c r="C87" s="286">
        <v>16</v>
      </c>
      <c r="D87" s="286">
        <v>16</v>
      </c>
      <c r="E87" s="286">
        <v>18</v>
      </c>
      <c r="F87" s="287">
        <v>16.208</v>
      </c>
      <c r="G87" s="288">
        <v>1</v>
      </c>
      <c r="H87" s="287">
        <v>18</v>
      </c>
      <c r="I87" s="287">
        <v>16</v>
      </c>
      <c r="J87" s="287">
        <v>-2</v>
      </c>
      <c r="K87" s="287"/>
      <c r="L87" s="287">
        <v>0</v>
      </c>
      <c r="M87" s="287">
        <v>0.16</v>
      </c>
      <c r="N87" s="287">
        <v>0.048</v>
      </c>
      <c r="O87" s="301">
        <v>18.234</v>
      </c>
      <c r="P87" s="301">
        <v>-2.026</v>
      </c>
      <c r="Q87" s="287">
        <v>0.064</v>
      </c>
    </row>
    <row r="88" spans="1:17">
      <c r="A88" s="289">
        <v>2050201</v>
      </c>
      <c r="B88" s="291" t="s">
        <v>824</v>
      </c>
      <c r="C88" s="286">
        <v>24</v>
      </c>
      <c r="D88" s="286">
        <v>24</v>
      </c>
      <c r="E88" s="286">
        <v>15</v>
      </c>
      <c r="F88" s="287">
        <v>0.312</v>
      </c>
      <c r="G88" s="303"/>
      <c r="H88" s="287"/>
      <c r="I88" s="287"/>
      <c r="J88" s="287">
        <v>0</v>
      </c>
      <c r="K88" s="287"/>
      <c r="L88" s="287">
        <v>0</v>
      </c>
      <c r="M88" s="287">
        <v>0.24</v>
      </c>
      <c r="N88" s="287">
        <v>0.072</v>
      </c>
      <c r="O88" s="304">
        <v>0.572</v>
      </c>
      <c r="P88" s="304">
        <v>0.351</v>
      </c>
      <c r="Q88" s="287">
        <v>0.096</v>
      </c>
    </row>
    <row r="89" spans="1:17">
      <c r="A89" s="289">
        <v>2050201</v>
      </c>
      <c r="B89" s="291" t="s">
        <v>825</v>
      </c>
      <c r="C89" s="286">
        <v>8</v>
      </c>
      <c r="D89" s="286">
        <v>8</v>
      </c>
      <c r="E89" s="286">
        <v>8</v>
      </c>
      <c r="F89" s="287">
        <v>0.104</v>
      </c>
      <c r="G89" s="303"/>
      <c r="H89" s="287"/>
      <c r="I89" s="287"/>
      <c r="J89" s="287">
        <v>0</v>
      </c>
      <c r="K89" s="287"/>
      <c r="L89" s="287">
        <v>0</v>
      </c>
      <c r="M89" s="287">
        <v>0.08</v>
      </c>
      <c r="N89" s="287">
        <v>0.024</v>
      </c>
      <c r="O89" s="305"/>
      <c r="P89" s="305"/>
      <c r="Q89" s="287">
        <v>0.032</v>
      </c>
    </row>
    <row r="90" spans="1:17">
      <c r="A90" s="289">
        <v>2050201</v>
      </c>
      <c r="B90" s="291" t="s">
        <v>826</v>
      </c>
      <c r="C90" s="286">
        <v>3</v>
      </c>
      <c r="D90" s="286">
        <v>3</v>
      </c>
      <c r="E90" s="286">
        <v>5</v>
      </c>
      <c r="F90" s="287">
        <v>0.039</v>
      </c>
      <c r="G90" s="303"/>
      <c r="H90" s="287"/>
      <c r="I90" s="287"/>
      <c r="J90" s="287">
        <v>0</v>
      </c>
      <c r="K90" s="287"/>
      <c r="L90" s="287">
        <v>0</v>
      </c>
      <c r="M90" s="287">
        <v>0.03</v>
      </c>
      <c r="N90" s="287">
        <v>0.009</v>
      </c>
      <c r="O90" s="305"/>
      <c r="P90" s="305"/>
      <c r="Q90" s="287">
        <v>0.012</v>
      </c>
    </row>
    <row r="91" spans="1:17">
      <c r="A91" s="289">
        <v>2050201</v>
      </c>
      <c r="B91" s="291" t="s">
        <v>827</v>
      </c>
      <c r="C91" s="286">
        <v>8</v>
      </c>
      <c r="D91" s="286">
        <v>8</v>
      </c>
      <c r="E91" s="286">
        <v>9</v>
      </c>
      <c r="F91" s="287">
        <v>0.104</v>
      </c>
      <c r="G91" s="303"/>
      <c r="H91" s="287"/>
      <c r="I91" s="287"/>
      <c r="J91" s="287">
        <v>0</v>
      </c>
      <c r="K91" s="287"/>
      <c r="L91" s="287">
        <v>0</v>
      </c>
      <c r="M91" s="287">
        <v>0.08</v>
      </c>
      <c r="N91" s="287">
        <v>0.024</v>
      </c>
      <c r="O91" s="305"/>
      <c r="P91" s="305"/>
      <c r="Q91" s="287">
        <v>0.032</v>
      </c>
    </row>
    <row r="92" spans="1:17">
      <c r="A92" s="289">
        <v>2050201</v>
      </c>
      <c r="B92" s="291" t="s">
        <v>828</v>
      </c>
      <c r="C92" s="286">
        <v>5</v>
      </c>
      <c r="D92" s="286">
        <v>5</v>
      </c>
      <c r="E92" s="286">
        <v>3</v>
      </c>
      <c r="F92" s="287">
        <v>0.065</v>
      </c>
      <c r="G92" s="303"/>
      <c r="H92" s="287"/>
      <c r="I92" s="287"/>
      <c r="J92" s="287">
        <v>0</v>
      </c>
      <c r="K92" s="287"/>
      <c r="L92" s="287">
        <v>0</v>
      </c>
      <c r="M92" s="287">
        <v>0.05</v>
      </c>
      <c r="N92" s="287">
        <v>0.015</v>
      </c>
      <c r="O92" s="305"/>
      <c r="P92" s="305"/>
      <c r="Q92" s="287">
        <v>0.02</v>
      </c>
    </row>
    <row r="93" spans="1:17">
      <c r="A93" s="289">
        <v>2050201</v>
      </c>
      <c r="B93" s="291" t="s">
        <v>829</v>
      </c>
      <c r="C93" s="286">
        <v>6</v>
      </c>
      <c r="D93" s="286">
        <v>6</v>
      </c>
      <c r="E93" s="286">
        <v>3</v>
      </c>
      <c r="F93" s="287">
        <v>0.078</v>
      </c>
      <c r="G93" s="303"/>
      <c r="H93" s="287"/>
      <c r="I93" s="287"/>
      <c r="J93" s="287">
        <v>0</v>
      </c>
      <c r="K93" s="287"/>
      <c r="L93" s="287">
        <v>0</v>
      </c>
      <c r="M93" s="287">
        <v>0.06</v>
      </c>
      <c r="N93" s="287">
        <v>0.018</v>
      </c>
      <c r="O93" s="305"/>
      <c r="P93" s="305"/>
      <c r="Q93" s="287">
        <v>0.024</v>
      </c>
    </row>
    <row r="94" spans="1:17">
      <c r="A94" s="289">
        <v>2050201</v>
      </c>
      <c r="B94" s="291" t="s">
        <v>830</v>
      </c>
      <c r="C94" s="286">
        <v>0</v>
      </c>
      <c r="D94" s="286">
        <v>0</v>
      </c>
      <c r="E94" s="286">
        <v>1</v>
      </c>
      <c r="F94" s="287">
        <v>0</v>
      </c>
      <c r="G94" s="303"/>
      <c r="H94" s="287"/>
      <c r="I94" s="287"/>
      <c r="J94" s="287">
        <v>0</v>
      </c>
      <c r="K94" s="287"/>
      <c r="L94" s="287">
        <v>0</v>
      </c>
      <c r="M94" s="287">
        <v>0</v>
      </c>
      <c r="N94" s="287">
        <v>0</v>
      </c>
      <c r="O94" s="305"/>
      <c r="P94" s="305"/>
      <c r="Q94" s="287">
        <v>0</v>
      </c>
    </row>
    <row r="95" spans="1:17">
      <c r="A95" s="289">
        <v>2050201</v>
      </c>
      <c r="B95" s="291" t="s">
        <v>831</v>
      </c>
      <c r="C95" s="286">
        <v>0</v>
      </c>
      <c r="D95" s="286">
        <v>0</v>
      </c>
      <c r="E95" s="286">
        <v>1</v>
      </c>
      <c r="F95" s="287">
        <v>0</v>
      </c>
      <c r="G95" s="303"/>
      <c r="H95" s="287"/>
      <c r="I95" s="287"/>
      <c r="J95" s="287">
        <v>0</v>
      </c>
      <c r="K95" s="287"/>
      <c r="L95" s="287">
        <v>0</v>
      </c>
      <c r="M95" s="287">
        <v>0</v>
      </c>
      <c r="N95" s="287">
        <v>0</v>
      </c>
      <c r="O95" s="305"/>
      <c r="P95" s="305"/>
      <c r="Q95" s="287">
        <v>0</v>
      </c>
    </row>
    <row r="96" spans="1:17">
      <c r="A96" s="289">
        <v>2050201</v>
      </c>
      <c r="B96" s="291" t="s">
        <v>832</v>
      </c>
      <c r="C96" s="286">
        <v>10</v>
      </c>
      <c r="D96" s="286">
        <v>10</v>
      </c>
      <c r="E96" s="286">
        <v>11</v>
      </c>
      <c r="F96" s="287">
        <v>0.13</v>
      </c>
      <c r="G96" s="303"/>
      <c r="H96" s="287"/>
      <c r="I96" s="287"/>
      <c r="J96" s="287">
        <v>0</v>
      </c>
      <c r="K96" s="287"/>
      <c r="L96" s="287">
        <v>0</v>
      </c>
      <c r="M96" s="287">
        <v>0.1</v>
      </c>
      <c r="N96" s="287">
        <v>0.03</v>
      </c>
      <c r="O96" s="305"/>
      <c r="P96" s="305"/>
      <c r="Q96" s="287">
        <v>0.04</v>
      </c>
    </row>
    <row r="97" spans="1:17">
      <c r="A97" s="289">
        <v>2050201</v>
      </c>
      <c r="B97" s="291" t="s">
        <v>833</v>
      </c>
      <c r="C97" s="286">
        <v>3</v>
      </c>
      <c r="D97" s="286">
        <v>3</v>
      </c>
      <c r="E97" s="286">
        <v>5</v>
      </c>
      <c r="F97" s="287">
        <v>0.039</v>
      </c>
      <c r="G97" s="303"/>
      <c r="H97" s="287"/>
      <c r="I97" s="287"/>
      <c r="J97" s="287">
        <v>0</v>
      </c>
      <c r="K97" s="287"/>
      <c r="L97" s="287">
        <v>0</v>
      </c>
      <c r="M97" s="287">
        <v>0.03</v>
      </c>
      <c r="N97" s="287">
        <v>0.009</v>
      </c>
      <c r="O97" s="305"/>
      <c r="P97" s="305"/>
      <c r="Q97" s="287">
        <v>0.012</v>
      </c>
    </row>
    <row r="98" spans="1:17">
      <c r="A98" s="289">
        <v>2050201</v>
      </c>
      <c r="B98" s="291" t="s">
        <v>834</v>
      </c>
      <c r="C98" s="286">
        <v>4</v>
      </c>
      <c r="D98" s="286">
        <v>4</v>
      </c>
      <c r="E98" s="286">
        <v>4</v>
      </c>
      <c r="F98" s="287">
        <v>0.052</v>
      </c>
      <c r="G98" s="303"/>
      <c r="H98" s="287"/>
      <c r="I98" s="287"/>
      <c r="J98" s="287">
        <v>0</v>
      </c>
      <c r="K98" s="287"/>
      <c r="L98" s="287">
        <v>0</v>
      </c>
      <c r="M98" s="287">
        <v>0.04</v>
      </c>
      <c r="N98" s="287">
        <v>0.012</v>
      </c>
      <c r="O98" s="306"/>
      <c r="P98" s="306"/>
      <c r="Q98" s="287">
        <v>0.016</v>
      </c>
    </row>
    <row r="99" ht="14.25" spans="1:17">
      <c r="A99" s="289">
        <v>2050202</v>
      </c>
      <c r="B99" s="302" t="s">
        <v>835</v>
      </c>
      <c r="C99" s="286">
        <v>1748</v>
      </c>
      <c r="D99" s="286">
        <v>1748</v>
      </c>
      <c r="E99" s="286">
        <v>1860</v>
      </c>
      <c r="F99" s="287">
        <v>22.724</v>
      </c>
      <c r="G99" s="288">
        <v>0</v>
      </c>
      <c r="H99" s="287"/>
      <c r="I99" s="287">
        <v>0</v>
      </c>
      <c r="J99" s="287">
        <v>0</v>
      </c>
      <c r="K99" s="287"/>
      <c r="L99" s="287">
        <v>0</v>
      </c>
      <c r="M99" s="287">
        <v>17.48</v>
      </c>
      <c r="N99" s="287">
        <v>5.244</v>
      </c>
      <c r="O99" s="287">
        <v>26.832</v>
      </c>
      <c r="P99" s="287">
        <v>-4.108</v>
      </c>
      <c r="Q99" s="287">
        <v>6.992</v>
      </c>
    </row>
    <row r="100" spans="1:17">
      <c r="A100" s="289">
        <v>2050202</v>
      </c>
      <c r="B100" s="291" t="s">
        <v>836</v>
      </c>
      <c r="C100" s="286">
        <v>50</v>
      </c>
      <c r="D100" s="286">
        <v>50</v>
      </c>
      <c r="E100" s="286">
        <v>61</v>
      </c>
      <c r="F100" s="287">
        <v>0.65</v>
      </c>
      <c r="G100" s="303"/>
      <c r="H100" s="287"/>
      <c r="I100" s="287"/>
      <c r="J100" s="287">
        <v>0</v>
      </c>
      <c r="K100" s="287"/>
      <c r="L100" s="287">
        <v>0</v>
      </c>
      <c r="M100" s="287">
        <v>0.5</v>
      </c>
      <c r="N100" s="287">
        <v>0.15</v>
      </c>
      <c r="O100" s="304">
        <v>26.832</v>
      </c>
      <c r="P100" s="304">
        <v>-4.108</v>
      </c>
      <c r="Q100" s="287">
        <v>0.2</v>
      </c>
    </row>
    <row r="101" spans="1:17">
      <c r="A101" s="289">
        <v>2050202</v>
      </c>
      <c r="B101" s="291" t="s">
        <v>837</v>
      </c>
      <c r="C101" s="286">
        <v>51</v>
      </c>
      <c r="D101" s="286">
        <v>51</v>
      </c>
      <c r="E101" s="286">
        <v>59</v>
      </c>
      <c r="F101" s="287">
        <v>0.663</v>
      </c>
      <c r="G101" s="303"/>
      <c r="H101" s="287"/>
      <c r="I101" s="287"/>
      <c r="J101" s="287">
        <v>0</v>
      </c>
      <c r="K101" s="287"/>
      <c r="L101" s="287">
        <v>0</v>
      </c>
      <c r="M101" s="287">
        <v>0.51</v>
      </c>
      <c r="N101" s="287">
        <v>0.153</v>
      </c>
      <c r="O101" s="305"/>
      <c r="P101" s="305"/>
      <c r="Q101" s="287">
        <v>0.204</v>
      </c>
    </row>
    <row r="102" spans="1:17">
      <c r="A102" s="289">
        <v>2050202</v>
      </c>
      <c r="B102" s="291" t="s">
        <v>838</v>
      </c>
      <c r="C102" s="286">
        <v>8</v>
      </c>
      <c r="D102" s="286">
        <v>8</v>
      </c>
      <c r="E102" s="286">
        <v>12</v>
      </c>
      <c r="F102" s="287">
        <v>0.104</v>
      </c>
      <c r="G102" s="303"/>
      <c r="H102" s="287"/>
      <c r="I102" s="287"/>
      <c r="J102" s="287">
        <v>0</v>
      </c>
      <c r="K102" s="287"/>
      <c r="L102" s="287">
        <v>0</v>
      </c>
      <c r="M102" s="287">
        <v>0.08</v>
      </c>
      <c r="N102" s="287">
        <v>0.024</v>
      </c>
      <c r="O102" s="305"/>
      <c r="P102" s="305"/>
      <c r="Q102" s="287">
        <v>0.032</v>
      </c>
    </row>
    <row r="103" spans="1:17">
      <c r="A103" s="289">
        <v>2050202</v>
      </c>
      <c r="B103" s="291" t="s">
        <v>839</v>
      </c>
      <c r="C103" s="286">
        <v>22</v>
      </c>
      <c r="D103" s="286">
        <v>22</v>
      </c>
      <c r="E103" s="286">
        <v>28</v>
      </c>
      <c r="F103" s="287">
        <v>0.286</v>
      </c>
      <c r="G103" s="303"/>
      <c r="H103" s="287"/>
      <c r="I103" s="287"/>
      <c r="J103" s="287">
        <v>0</v>
      </c>
      <c r="K103" s="287"/>
      <c r="L103" s="287">
        <v>0</v>
      </c>
      <c r="M103" s="287">
        <v>0.22</v>
      </c>
      <c r="N103" s="287">
        <v>0.066</v>
      </c>
      <c r="O103" s="305"/>
      <c r="P103" s="305"/>
      <c r="Q103" s="287">
        <v>0.088</v>
      </c>
    </row>
    <row r="104" spans="1:17">
      <c r="A104" s="289">
        <v>2050202</v>
      </c>
      <c r="B104" s="291" t="s">
        <v>840</v>
      </c>
      <c r="C104" s="286">
        <v>38</v>
      </c>
      <c r="D104" s="286">
        <v>38</v>
      </c>
      <c r="E104" s="286">
        <v>45</v>
      </c>
      <c r="F104" s="287">
        <v>0.494</v>
      </c>
      <c r="G104" s="303"/>
      <c r="H104" s="287"/>
      <c r="I104" s="287"/>
      <c r="J104" s="287">
        <v>0</v>
      </c>
      <c r="K104" s="287"/>
      <c r="L104" s="287">
        <v>0</v>
      </c>
      <c r="M104" s="287">
        <v>0.38</v>
      </c>
      <c r="N104" s="287">
        <v>0.114</v>
      </c>
      <c r="O104" s="305"/>
      <c r="P104" s="305"/>
      <c r="Q104" s="287">
        <v>0.152</v>
      </c>
    </row>
    <row r="105" spans="1:17">
      <c r="A105" s="289">
        <v>2050202</v>
      </c>
      <c r="B105" s="291" t="s">
        <v>841</v>
      </c>
      <c r="C105" s="286">
        <v>15</v>
      </c>
      <c r="D105" s="286">
        <v>15</v>
      </c>
      <c r="E105" s="286">
        <v>18</v>
      </c>
      <c r="F105" s="287">
        <v>0.195</v>
      </c>
      <c r="G105" s="303"/>
      <c r="H105" s="287"/>
      <c r="I105" s="287"/>
      <c r="J105" s="287">
        <v>0</v>
      </c>
      <c r="K105" s="287"/>
      <c r="L105" s="287">
        <v>0</v>
      </c>
      <c r="M105" s="287">
        <v>0.15</v>
      </c>
      <c r="N105" s="287">
        <v>0.045</v>
      </c>
      <c r="O105" s="305"/>
      <c r="P105" s="305"/>
      <c r="Q105" s="287">
        <v>0.06</v>
      </c>
    </row>
    <row r="106" spans="1:17">
      <c r="A106" s="289">
        <v>2050202</v>
      </c>
      <c r="B106" s="291" t="s">
        <v>842</v>
      </c>
      <c r="C106" s="286">
        <v>206</v>
      </c>
      <c r="D106" s="286">
        <v>206</v>
      </c>
      <c r="E106" s="286">
        <v>240</v>
      </c>
      <c r="F106" s="287">
        <v>2.678</v>
      </c>
      <c r="G106" s="303"/>
      <c r="H106" s="287"/>
      <c r="I106" s="287"/>
      <c r="J106" s="287">
        <v>0</v>
      </c>
      <c r="K106" s="287"/>
      <c r="L106" s="287">
        <v>0</v>
      </c>
      <c r="M106" s="287">
        <v>2.06</v>
      </c>
      <c r="N106" s="287">
        <v>0.618</v>
      </c>
      <c r="O106" s="305"/>
      <c r="P106" s="305"/>
      <c r="Q106" s="287">
        <v>0.824</v>
      </c>
    </row>
    <row r="107" spans="1:17">
      <c r="A107" s="289">
        <v>2050202</v>
      </c>
      <c r="B107" s="291" t="s">
        <v>843</v>
      </c>
      <c r="C107" s="286">
        <v>155</v>
      </c>
      <c r="D107" s="286">
        <v>155</v>
      </c>
      <c r="E107" s="286">
        <v>74</v>
      </c>
      <c r="F107" s="287">
        <v>2.015</v>
      </c>
      <c r="G107" s="303"/>
      <c r="H107" s="287"/>
      <c r="I107" s="287"/>
      <c r="J107" s="287">
        <v>0</v>
      </c>
      <c r="K107" s="287"/>
      <c r="L107" s="287">
        <v>0</v>
      </c>
      <c r="M107" s="287">
        <v>1.55</v>
      </c>
      <c r="N107" s="287">
        <v>0.465</v>
      </c>
      <c r="O107" s="305"/>
      <c r="P107" s="305"/>
      <c r="Q107" s="287">
        <v>0.62</v>
      </c>
    </row>
    <row r="108" spans="1:17">
      <c r="A108" s="289">
        <v>2050202</v>
      </c>
      <c r="B108" s="291" t="s">
        <v>844</v>
      </c>
      <c r="C108" s="286">
        <v>116</v>
      </c>
      <c r="D108" s="286">
        <v>116</v>
      </c>
      <c r="E108" s="286">
        <v>148</v>
      </c>
      <c r="F108" s="287">
        <v>1.508</v>
      </c>
      <c r="G108" s="303"/>
      <c r="H108" s="287"/>
      <c r="I108" s="287"/>
      <c r="J108" s="287">
        <v>0</v>
      </c>
      <c r="K108" s="287"/>
      <c r="L108" s="287">
        <v>0</v>
      </c>
      <c r="M108" s="287">
        <v>1.16</v>
      </c>
      <c r="N108" s="287">
        <v>0.348</v>
      </c>
      <c r="O108" s="305"/>
      <c r="P108" s="305"/>
      <c r="Q108" s="287">
        <v>0.464</v>
      </c>
    </row>
    <row r="109" spans="1:17">
      <c r="A109" s="289">
        <v>2050202</v>
      </c>
      <c r="B109" s="291" t="s">
        <v>845</v>
      </c>
      <c r="C109" s="286">
        <v>138</v>
      </c>
      <c r="D109" s="286">
        <v>138</v>
      </c>
      <c r="E109" s="286">
        <v>143</v>
      </c>
      <c r="F109" s="287">
        <v>1.794</v>
      </c>
      <c r="G109" s="303"/>
      <c r="H109" s="287"/>
      <c r="I109" s="287"/>
      <c r="J109" s="287">
        <v>0</v>
      </c>
      <c r="K109" s="287"/>
      <c r="L109" s="287">
        <v>0</v>
      </c>
      <c r="M109" s="287">
        <v>1.38</v>
      </c>
      <c r="N109" s="287">
        <v>0.414</v>
      </c>
      <c r="O109" s="305"/>
      <c r="P109" s="305"/>
      <c r="Q109" s="287">
        <v>0.552</v>
      </c>
    </row>
    <row r="110" spans="1:17">
      <c r="A110" s="289">
        <v>2050202</v>
      </c>
      <c r="B110" s="291" t="s">
        <v>846</v>
      </c>
      <c r="C110" s="286">
        <v>211</v>
      </c>
      <c r="D110" s="286">
        <v>211</v>
      </c>
      <c r="E110" s="286">
        <v>199</v>
      </c>
      <c r="F110" s="287">
        <v>2.743</v>
      </c>
      <c r="G110" s="303"/>
      <c r="H110" s="287"/>
      <c r="I110" s="287"/>
      <c r="J110" s="287">
        <v>0</v>
      </c>
      <c r="K110" s="287"/>
      <c r="L110" s="287">
        <v>0</v>
      </c>
      <c r="M110" s="287">
        <v>2.11</v>
      </c>
      <c r="N110" s="287">
        <v>0.633</v>
      </c>
      <c r="O110" s="305"/>
      <c r="P110" s="305"/>
      <c r="Q110" s="287">
        <v>0.844</v>
      </c>
    </row>
    <row r="111" spans="1:17">
      <c r="A111" s="289">
        <v>2050202</v>
      </c>
      <c r="B111" s="291" t="s">
        <v>847</v>
      </c>
      <c r="C111" s="286">
        <v>24</v>
      </c>
      <c r="D111" s="286">
        <v>24</v>
      </c>
      <c r="E111" s="286">
        <v>24</v>
      </c>
      <c r="F111" s="287">
        <v>0.312</v>
      </c>
      <c r="G111" s="303"/>
      <c r="H111" s="287"/>
      <c r="I111" s="287"/>
      <c r="J111" s="287">
        <v>0</v>
      </c>
      <c r="K111" s="287"/>
      <c r="L111" s="287">
        <v>0</v>
      </c>
      <c r="M111" s="287">
        <v>0.24</v>
      </c>
      <c r="N111" s="287">
        <v>0.072</v>
      </c>
      <c r="O111" s="305"/>
      <c r="P111" s="305"/>
      <c r="Q111" s="287">
        <v>0.096</v>
      </c>
    </row>
    <row r="112" spans="1:17">
      <c r="A112" s="289">
        <v>2050202</v>
      </c>
      <c r="B112" s="291" t="s">
        <v>848</v>
      </c>
      <c r="C112" s="286">
        <v>23</v>
      </c>
      <c r="D112" s="286">
        <v>23</v>
      </c>
      <c r="E112" s="286">
        <v>23</v>
      </c>
      <c r="F112" s="287">
        <v>0.299</v>
      </c>
      <c r="G112" s="303"/>
      <c r="H112" s="287"/>
      <c r="I112" s="287"/>
      <c r="J112" s="287">
        <v>0</v>
      </c>
      <c r="K112" s="287"/>
      <c r="L112" s="287">
        <v>0</v>
      </c>
      <c r="M112" s="287">
        <v>0.23</v>
      </c>
      <c r="N112" s="287">
        <v>0.069</v>
      </c>
      <c r="O112" s="305"/>
      <c r="P112" s="305"/>
      <c r="Q112" s="287">
        <v>0.092</v>
      </c>
    </row>
    <row r="113" spans="1:17">
      <c r="A113" s="289">
        <v>2050202</v>
      </c>
      <c r="B113" s="291" t="s">
        <v>849</v>
      </c>
      <c r="C113" s="286">
        <v>53</v>
      </c>
      <c r="D113" s="286">
        <v>53</v>
      </c>
      <c r="E113" s="286">
        <v>59</v>
      </c>
      <c r="F113" s="287">
        <v>0.689</v>
      </c>
      <c r="G113" s="303"/>
      <c r="H113" s="287"/>
      <c r="I113" s="287"/>
      <c r="J113" s="287">
        <v>0</v>
      </c>
      <c r="K113" s="287"/>
      <c r="L113" s="287">
        <v>0</v>
      </c>
      <c r="M113" s="287">
        <v>0.53</v>
      </c>
      <c r="N113" s="287">
        <v>0.159</v>
      </c>
      <c r="O113" s="305"/>
      <c r="P113" s="305"/>
      <c r="Q113" s="287">
        <v>0.212</v>
      </c>
    </row>
    <row r="114" spans="1:17">
      <c r="A114" s="289">
        <v>2050202</v>
      </c>
      <c r="B114" s="291" t="s">
        <v>850</v>
      </c>
      <c r="C114" s="286">
        <v>15</v>
      </c>
      <c r="D114" s="286">
        <v>15</v>
      </c>
      <c r="E114" s="286">
        <v>18</v>
      </c>
      <c r="F114" s="287">
        <v>0.195</v>
      </c>
      <c r="G114" s="303"/>
      <c r="H114" s="287"/>
      <c r="I114" s="287"/>
      <c r="J114" s="287">
        <v>0</v>
      </c>
      <c r="K114" s="287"/>
      <c r="L114" s="287">
        <v>0</v>
      </c>
      <c r="M114" s="287">
        <v>0.15</v>
      </c>
      <c r="N114" s="287">
        <v>0.045</v>
      </c>
      <c r="O114" s="305"/>
      <c r="P114" s="305"/>
      <c r="Q114" s="287">
        <v>0.06</v>
      </c>
    </row>
    <row r="115" spans="1:17">
      <c r="A115" s="289">
        <v>2050202</v>
      </c>
      <c r="B115" s="291" t="s">
        <v>851</v>
      </c>
      <c r="C115" s="286">
        <v>27</v>
      </c>
      <c r="D115" s="286">
        <v>27</v>
      </c>
      <c r="E115" s="286">
        <v>34</v>
      </c>
      <c r="F115" s="287">
        <v>0.351</v>
      </c>
      <c r="G115" s="303"/>
      <c r="H115" s="287"/>
      <c r="I115" s="287"/>
      <c r="J115" s="287">
        <v>0</v>
      </c>
      <c r="K115" s="287"/>
      <c r="L115" s="287">
        <v>0</v>
      </c>
      <c r="M115" s="287">
        <v>0.27</v>
      </c>
      <c r="N115" s="287">
        <v>0.081</v>
      </c>
      <c r="O115" s="305"/>
      <c r="P115" s="305"/>
      <c r="Q115" s="287">
        <v>0.108</v>
      </c>
    </row>
    <row r="116" spans="1:17">
      <c r="A116" s="289">
        <v>2050202</v>
      </c>
      <c r="B116" s="291" t="s">
        <v>852</v>
      </c>
      <c r="C116" s="286">
        <v>14</v>
      </c>
      <c r="D116" s="286">
        <v>14</v>
      </c>
      <c r="E116" s="286">
        <v>19</v>
      </c>
      <c r="F116" s="287">
        <v>0.182</v>
      </c>
      <c r="G116" s="303"/>
      <c r="H116" s="287"/>
      <c r="I116" s="287"/>
      <c r="J116" s="287">
        <v>0</v>
      </c>
      <c r="K116" s="287"/>
      <c r="L116" s="287">
        <v>0</v>
      </c>
      <c r="M116" s="287">
        <v>0.14</v>
      </c>
      <c r="N116" s="287">
        <v>0.042</v>
      </c>
      <c r="O116" s="305"/>
      <c r="P116" s="305"/>
      <c r="Q116" s="287">
        <v>0.056</v>
      </c>
    </row>
    <row r="117" spans="1:17">
      <c r="A117" s="289">
        <v>2050202</v>
      </c>
      <c r="B117" s="291" t="s">
        <v>853</v>
      </c>
      <c r="C117" s="286">
        <v>58</v>
      </c>
      <c r="D117" s="286">
        <v>58</v>
      </c>
      <c r="E117" s="286">
        <v>69</v>
      </c>
      <c r="F117" s="287">
        <v>0.754</v>
      </c>
      <c r="G117" s="303"/>
      <c r="H117" s="287"/>
      <c r="I117" s="287"/>
      <c r="J117" s="287">
        <v>0</v>
      </c>
      <c r="K117" s="287"/>
      <c r="L117" s="287">
        <v>0</v>
      </c>
      <c r="M117" s="287">
        <v>0.58</v>
      </c>
      <c r="N117" s="287">
        <v>0.174</v>
      </c>
      <c r="O117" s="305"/>
      <c r="P117" s="305"/>
      <c r="Q117" s="287">
        <v>0.232</v>
      </c>
    </row>
    <row r="118" spans="1:17">
      <c r="A118" s="289">
        <v>2050202</v>
      </c>
      <c r="B118" s="291" t="s">
        <v>854</v>
      </c>
      <c r="C118" s="286">
        <v>40</v>
      </c>
      <c r="D118" s="286">
        <v>40</v>
      </c>
      <c r="E118" s="286">
        <v>38</v>
      </c>
      <c r="F118" s="287">
        <v>0.52</v>
      </c>
      <c r="G118" s="303"/>
      <c r="H118" s="287"/>
      <c r="I118" s="287"/>
      <c r="J118" s="287">
        <v>0</v>
      </c>
      <c r="K118" s="287"/>
      <c r="L118" s="287">
        <v>0</v>
      </c>
      <c r="M118" s="287">
        <v>0.4</v>
      </c>
      <c r="N118" s="287">
        <v>0.12</v>
      </c>
      <c r="O118" s="305"/>
      <c r="P118" s="305"/>
      <c r="Q118" s="287">
        <v>0.16</v>
      </c>
    </row>
    <row r="119" spans="1:17">
      <c r="A119" s="289">
        <v>2050202</v>
      </c>
      <c r="B119" s="291" t="s">
        <v>855</v>
      </c>
      <c r="C119" s="286">
        <v>51</v>
      </c>
      <c r="D119" s="286">
        <v>51</v>
      </c>
      <c r="E119" s="286">
        <v>63</v>
      </c>
      <c r="F119" s="287">
        <v>0.663</v>
      </c>
      <c r="G119" s="303"/>
      <c r="H119" s="287"/>
      <c r="I119" s="287"/>
      <c r="J119" s="287">
        <v>0</v>
      </c>
      <c r="K119" s="287"/>
      <c r="L119" s="287">
        <v>0</v>
      </c>
      <c r="M119" s="287">
        <v>0.51</v>
      </c>
      <c r="N119" s="287">
        <v>0.153</v>
      </c>
      <c r="O119" s="305"/>
      <c r="P119" s="305"/>
      <c r="Q119" s="287">
        <v>0.204</v>
      </c>
    </row>
    <row r="120" spans="1:17">
      <c r="A120" s="289">
        <v>2050202</v>
      </c>
      <c r="B120" s="291" t="s">
        <v>856</v>
      </c>
      <c r="C120" s="286">
        <v>21</v>
      </c>
      <c r="D120" s="286">
        <v>21</v>
      </c>
      <c r="E120" s="286">
        <v>28</v>
      </c>
      <c r="F120" s="287">
        <v>0.273</v>
      </c>
      <c r="G120" s="303"/>
      <c r="H120" s="287"/>
      <c r="I120" s="287"/>
      <c r="J120" s="287">
        <v>0</v>
      </c>
      <c r="K120" s="287"/>
      <c r="L120" s="287">
        <v>0</v>
      </c>
      <c r="M120" s="287">
        <v>0.21</v>
      </c>
      <c r="N120" s="287">
        <v>0.063</v>
      </c>
      <c r="O120" s="305"/>
      <c r="P120" s="305"/>
      <c r="Q120" s="287">
        <v>0.084</v>
      </c>
    </row>
    <row r="121" spans="1:17">
      <c r="A121" s="289">
        <v>2050202</v>
      </c>
      <c r="B121" s="291" t="s">
        <v>857</v>
      </c>
      <c r="C121" s="286">
        <v>76</v>
      </c>
      <c r="D121" s="286">
        <v>76</v>
      </c>
      <c r="E121" s="286">
        <v>85</v>
      </c>
      <c r="F121" s="287">
        <v>0.988</v>
      </c>
      <c r="G121" s="303"/>
      <c r="H121" s="287"/>
      <c r="I121" s="287"/>
      <c r="J121" s="287">
        <v>0</v>
      </c>
      <c r="K121" s="287"/>
      <c r="L121" s="287">
        <v>0</v>
      </c>
      <c r="M121" s="287">
        <v>0.76</v>
      </c>
      <c r="N121" s="287">
        <v>0.228</v>
      </c>
      <c r="O121" s="305"/>
      <c r="P121" s="305"/>
      <c r="Q121" s="287">
        <v>0.304</v>
      </c>
    </row>
    <row r="122" spans="1:17">
      <c r="A122" s="289">
        <v>2050202</v>
      </c>
      <c r="B122" s="291" t="s">
        <v>858</v>
      </c>
      <c r="C122" s="286">
        <v>13</v>
      </c>
      <c r="D122" s="286">
        <v>13</v>
      </c>
      <c r="E122" s="286">
        <v>22</v>
      </c>
      <c r="F122" s="287">
        <v>0.169</v>
      </c>
      <c r="G122" s="303"/>
      <c r="H122" s="287"/>
      <c r="I122" s="287"/>
      <c r="J122" s="287">
        <v>0</v>
      </c>
      <c r="K122" s="287"/>
      <c r="L122" s="287">
        <v>0</v>
      </c>
      <c r="M122" s="287">
        <v>0.13</v>
      </c>
      <c r="N122" s="287">
        <v>0.039</v>
      </c>
      <c r="O122" s="305"/>
      <c r="P122" s="305"/>
      <c r="Q122" s="287">
        <v>0.052</v>
      </c>
    </row>
    <row r="123" spans="1:17">
      <c r="A123" s="289">
        <v>2050202</v>
      </c>
      <c r="B123" s="291" t="s">
        <v>859</v>
      </c>
      <c r="C123" s="286">
        <v>136</v>
      </c>
      <c r="D123" s="286">
        <v>136</v>
      </c>
      <c r="E123" s="286">
        <v>119</v>
      </c>
      <c r="F123" s="287">
        <v>1.768</v>
      </c>
      <c r="G123" s="303"/>
      <c r="H123" s="287"/>
      <c r="I123" s="287"/>
      <c r="J123" s="287">
        <v>0</v>
      </c>
      <c r="K123" s="287"/>
      <c r="L123" s="287">
        <v>0</v>
      </c>
      <c r="M123" s="287">
        <v>1.36</v>
      </c>
      <c r="N123" s="287">
        <v>0.408</v>
      </c>
      <c r="O123" s="305"/>
      <c r="P123" s="305"/>
      <c r="Q123" s="287">
        <v>0.544</v>
      </c>
    </row>
    <row r="124" spans="1:17">
      <c r="A124" s="289">
        <v>2050202</v>
      </c>
      <c r="B124" s="291" t="s">
        <v>860</v>
      </c>
      <c r="C124" s="286">
        <v>15</v>
      </c>
      <c r="D124" s="286">
        <v>15</v>
      </c>
      <c r="E124" s="286">
        <v>18</v>
      </c>
      <c r="F124" s="287">
        <v>0.195</v>
      </c>
      <c r="G124" s="303"/>
      <c r="H124" s="287"/>
      <c r="I124" s="287"/>
      <c r="J124" s="287">
        <v>0</v>
      </c>
      <c r="K124" s="287"/>
      <c r="L124" s="287">
        <v>0</v>
      </c>
      <c r="M124" s="287">
        <v>0.15</v>
      </c>
      <c r="N124" s="287">
        <v>0.045</v>
      </c>
      <c r="O124" s="305"/>
      <c r="P124" s="305"/>
      <c r="Q124" s="287">
        <v>0.06</v>
      </c>
    </row>
    <row r="125" spans="1:17">
      <c r="A125" s="289">
        <v>2050202</v>
      </c>
      <c r="B125" s="291" t="s">
        <v>861</v>
      </c>
      <c r="C125" s="286">
        <v>53</v>
      </c>
      <c r="D125" s="286">
        <v>53</v>
      </c>
      <c r="E125" s="286">
        <v>61</v>
      </c>
      <c r="F125" s="287">
        <v>0.689</v>
      </c>
      <c r="G125" s="303"/>
      <c r="H125" s="287"/>
      <c r="I125" s="287"/>
      <c r="J125" s="287">
        <v>0</v>
      </c>
      <c r="K125" s="287"/>
      <c r="L125" s="287">
        <v>0</v>
      </c>
      <c r="M125" s="287">
        <v>0.53</v>
      </c>
      <c r="N125" s="287">
        <v>0.159</v>
      </c>
      <c r="O125" s="305"/>
      <c r="P125" s="305"/>
      <c r="Q125" s="287">
        <v>0.212</v>
      </c>
    </row>
    <row r="126" spans="1:17">
      <c r="A126" s="289">
        <v>2050202</v>
      </c>
      <c r="B126" s="291" t="s">
        <v>862</v>
      </c>
      <c r="C126" s="286">
        <v>30</v>
      </c>
      <c r="D126" s="286">
        <v>30</v>
      </c>
      <c r="E126" s="286">
        <v>31</v>
      </c>
      <c r="F126" s="287">
        <v>0.39</v>
      </c>
      <c r="G126" s="303"/>
      <c r="H126" s="287"/>
      <c r="I126" s="287"/>
      <c r="J126" s="287">
        <v>0</v>
      </c>
      <c r="K126" s="287"/>
      <c r="L126" s="287">
        <v>0</v>
      </c>
      <c r="M126" s="287">
        <v>0.3</v>
      </c>
      <c r="N126" s="287">
        <v>0.09</v>
      </c>
      <c r="O126" s="305"/>
      <c r="P126" s="305"/>
      <c r="Q126" s="287">
        <v>0.12</v>
      </c>
    </row>
    <row r="127" spans="1:17">
      <c r="A127" s="289">
        <v>2050202</v>
      </c>
      <c r="B127" s="291" t="s">
        <v>863</v>
      </c>
      <c r="C127" s="286">
        <v>38</v>
      </c>
      <c r="D127" s="286">
        <v>38</v>
      </c>
      <c r="E127" s="286">
        <v>56</v>
      </c>
      <c r="F127" s="287">
        <v>0.494</v>
      </c>
      <c r="G127" s="303"/>
      <c r="H127" s="287"/>
      <c r="I127" s="287"/>
      <c r="J127" s="287">
        <v>0</v>
      </c>
      <c r="K127" s="287"/>
      <c r="L127" s="287">
        <v>0</v>
      </c>
      <c r="M127" s="287">
        <v>0.38</v>
      </c>
      <c r="N127" s="287">
        <v>0.114</v>
      </c>
      <c r="O127" s="305"/>
      <c r="P127" s="305"/>
      <c r="Q127" s="287">
        <v>0.152</v>
      </c>
    </row>
    <row r="128" spans="1:17">
      <c r="A128" s="289">
        <v>2050202</v>
      </c>
      <c r="B128" s="291" t="s">
        <v>864</v>
      </c>
      <c r="C128" s="286">
        <v>39</v>
      </c>
      <c r="D128" s="286">
        <v>39</v>
      </c>
      <c r="E128" s="286">
        <v>52</v>
      </c>
      <c r="F128" s="287">
        <v>0.507</v>
      </c>
      <c r="G128" s="303"/>
      <c r="H128" s="287"/>
      <c r="I128" s="287"/>
      <c r="J128" s="287">
        <v>0</v>
      </c>
      <c r="K128" s="287"/>
      <c r="L128" s="287">
        <v>0</v>
      </c>
      <c r="M128" s="287">
        <v>0.39</v>
      </c>
      <c r="N128" s="287">
        <v>0.117</v>
      </c>
      <c r="O128" s="305"/>
      <c r="P128" s="305"/>
      <c r="Q128" s="287">
        <v>0.156</v>
      </c>
    </row>
    <row r="129" spans="1:17">
      <c r="A129" s="289">
        <v>2050202</v>
      </c>
      <c r="B129" s="291" t="s">
        <v>865</v>
      </c>
      <c r="C129" s="286">
        <v>12</v>
      </c>
      <c r="D129" s="286">
        <v>12</v>
      </c>
      <c r="E129" s="286">
        <v>14</v>
      </c>
      <c r="F129" s="287">
        <v>0.156</v>
      </c>
      <c r="G129" s="303"/>
      <c r="H129" s="287"/>
      <c r="I129" s="287"/>
      <c r="J129" s="287">
        <v>0</v>
      </c>
      <c r="K129" s="287"/>
      <c r="L129" s="287">
        <v>0</v>
      </c>
      <c r="M129" s="287">
        <v>0.12</v>
      </c>
      <c r="N129" s="287">
        <v>0.036</v>
      </c>
      <c r="O129" s="306"/>
      <c r="P129" s="306"/>
      <c r="Q129" s="287">
        <v>0.048</v>
      </c>
    </row>
    <row r="130" ht="14.25" spans="1:17">
      <c r="A130" s="289">
        <v>2050203</v>
      </c>
      <c r="B130" s="302" t="s">
        <v>866</v>
      </c>
      <c r="C130" s="286">
        <v>1521</v>
      </c>
      <c r="D130" s="286">
        <v>1521</v>
      </c>
      <c r="E130" s="286">
        <v>1575</v>
      </c>
      <c r="F130" s="287">
        <v>19.773</v>
      </c>
      <c r="G130" s="288">
        <v>0</v>
      </c>
      <c r="H130" s="287"/>
      <c r="I130" s="287">
        <v>0</v>
      </c>
      <c r="J130" s="287">
        <v>0</v>
      </c>
      <c r="K130" s="287"/>
      <c r="L130" s="287">
        <v>0</v>
      </c>
      <c r="M130" s="287">
        <v>15.21</v>
      </c>
      <c r="N130" s="287">
        <v>4.563</v>
      </c>
      <c r="O130" s="287">
        <v>18.811</v>
      </c>
      <c r="P130" s="287">
        <v>0.962000000000003</v>
      </c>
      <c r="Q130" s="287">
        <v>6.084</v>
      </c>
    </row>
    <row r="131" spans="1:17">
      <c r="A131" s="289">
        <v>2050203</v>
      </c>
      <c r="B131" s="291" t="s">
        <v>867</v>
      </c>
      <c r="C131" s="286">
        <v>37</v>
      </c>
      <c r="D131" s="286">
        <v>37</v>
      </c>
      <c r="E131" s="286">
        <v>52</v>
      </c>
      <c r="F131" s="287">
        <v>0.481</v>
      </c>
      <c r="G131" s="303"/>
      <c r="H131" s="287"/>
      <c r="I131" s="287"/>
      <c r="J131" s="287">
        <v>0</v>
      </c>
      <c r="K131" s="287"/>
      <c r="L131" s="287">
        <v>0</v>
      </c>
      <c r="M131" s="287">
        <v>0.37</v>
      </c>
      <c r="N131" s="287">
        <v>0.111</v>
      </c>
      <c r="O131" s="304">
        <v>18.811</v>
      </c>
      <c r="P131" s="304">
        <v>0.962000000000003</v>
      </c>
      <c r="Q131" s="287">
        <v>0.148</v>
      </c>
    </row>
    <row r="132" spans="1:17">
      <c r="A132" s="289">
        <v>2050203</v>
      </c>
      <c r="B132" s="291" t="s">
        <v>868</v>
      </c>
      <c r="C132" s="286">
        <v>28</v>
      </c>
      <c r="D132" s="286">
        <v>28</v>
      </c>
      <c r="E132" s="286">
        <v>58</v>
      </c>
      <c r="F132" s="287">
        <v>0.364</v>
      </c>
      <c r="G132" s="303"/>
      <c r="H132" s="287"/>
      <c r="I132" s="287"/>
      <c r="J132" s="287">
        <v>0</v>
      </c>
      <c r="K132" s="287"/>
      <c r="L132" s="287">
        <v>0</v>
      </c>
      <c r="M132" s="287">
        <v>0.28</v>
      </c>
      <c r="N132" s="287">
        <v>0.084</v>
      </c>
      <c r="O132" s="305"/>
      <c r="P132" s="305"/>
      <c r="Q132" s="287">
        <v>0.112</v>
      </c>
    </row>
    <row r="133" spans="1:17">
      <c r="A133" s="289">
        <v>2050203</v>
      </c>
      <c r="B133" s="291" t="s">
        <v>869</v>
      </c>
      <c r="C133" s="286">
        <v>20</v>
      </c>
      <c r="D133" s="286">
        <v>20</v>
      </c>
      <c r="E133" s="286">
        <v>36</v>
      </c>
      <c r="F133" s="287">
        <v>0.26</v>
      </c>
      <c r="G133" s="303"/>
      <c r="H133" s="287"/>
      <c r="I133" s="287"/>
      <c r="J133" s="287">
        <v>0</v>
      </c>
      <c r="K133" s="287"/>
      <c r="L133" s="287">
        <v>0</v>
      </c>
      <c r="M133" s="287">
        <v>0.2</v>
      </c>
      <c r="N133" s="287">
        <v>0.06</v>
      </c>
      <c r="O133" s="305"/>
      <c r="P133" s="305"/>
      <c r="Q133" s="287">
        <v>0.08</v>
      </c>
    </row>
    <row r="134" spans="1:17">
      <c r="A134" s="289">
        <v>2050203</v>
      </c>
      <c r="B134" s="291" t="s">
        <v>870</v>
      </c>
      <c r="C134" s="286">
        <v>12</v>
      </c>
      <c r="D134" s="286">
        <v>12</v>
      </c>
      <c r="E134" s="286">
        <v>15</v>
      </c>
      <c r="F134" s="287">
        <v>0.156</v>
      </c>
      <c r="G134" s="303"/>
      <c r="H134" s="287"/>
      <c r="I134" s="287"/>
      <c r="J134" s="287">
        <v>0</v>
      </c>
      <c r="K134" s="287"/>
      <c r="L134" s="287">
        <v>0</v>
      </c>
      <c r="M134" s="287">
        <v>0.12</v>
      </c>
      <c r="N134" s="287">
        <v>0.036</v>
      </c>
      <c r="O134" s="305"/>
      <c r="P134" s="305"/>
      <c r="Q134" s="287">
        <v>0.048</v>
      </c>
    </row>
    <row r="135" spans="1:17">
      <c r="A135" s="289">
        <v>2050203</v>
      </c>
      <c r="B135" s="291" t="s">
        <v>871</v>
      </c>
      <c r="C135" s="286">
        <v>39</v>
      </c>
      <c r="D135" s="286">
        <v>39</v>
      </c>
      <c r="E135" s="286">
        <v>45</v>
      </c>
      <c r="F135" s="287">
        <v>0.507</v>
      </c>
      <c r="G135" s="303"/>
      <c r="H135" s="287"/>
      <c r="I135" s="287"/>
      <c r="J135" s="287">
        <v>0</v>
      </c>
      <c r="K135" s="287"/>
      <c r="L135" s="287">
        <v>0</v>
      </c>
      <c r="M135" s="287">
        <v>0.39</v>
      </c>
      <c r="N135" s="287">
        <v>0.117</v>
      </c>
      <c r="O135" s="305"/>
      <c r="P135" s="305"/>
      <c r="Q135" s="287">
        <v>0.156</v>
      </c>
    </row>
    <row r="136" spans="1:17">
      <c r="A136" s="289">
        <v>2050203</v>
      </c>
      <c r="B136" s="291" t="s">
        <v>872</v>
      </c>
      <c r="C136" s="286">
        <v>37</v>
      </c>
      <c r="D136" s="286">
        <v>37</v>
      </c>
      <c r="E136" s="286">
        <v>40</v>
      </c>
      <c r="F136" s="287">
        <v>0.481</v>
      </c>
      <c r="G136" s="303"/>
      <c r="H136" s="287"/>
      <c r="I136" s="287"/>
      <c r="J136" s="287">
        <v>0</v>
      </c>
      <c r="K136" s="287"/>
      <c r="L136" s="287">
        <v>0</v>
      </c>
      <c r="M136" s="287">
        <v>0.37</v>
      </c>
      <c r="N136" s="287">
        <v>0.111</v>
      </c>
      <c r="O136" s="305"/>
      <c r="P136" s="305"/>
      <c r="Q136" s="287">
        <v>0.148</v>
      </c>
    </row>
    <row r="137" spans="1:17">
      <c r="A137" s="289">
        <v>2050203</v>
      </c>
      <c r="B137" s="291" t="s">
        <v>873</v>
      </c>
      <c r="C137" s="286">
        <v>126</v>
      </c>
      <c r="D137" s="286">
        <v>126</v>
      </c>
      <c r="E137" s="286">
        <v>120</v>
      </c>
      <c r="F137" s="287">
        <v>1.638</v>
      </c>
      <c r="G137" s="303"/>
      <c r="H137" s="287"/>
      <c r="I137" s="287"/>
      <c r="J137" s="287">
        <v>0</v>
      </c>
      <c r="K137" s="287"/>
      <c r="L137" s="287">
        <v>0</v>
      </c>
      <c r="M137" s="287">
        <v>1.26</v>
      </c>
      <c r="N137" s="287">
        <v>0.378</v>
      </c>
      <c r="O137" s="305"/>
      <c r="P137" s="305"/>
      <c r="Q137" s="287">
        <v>0.504</v>
      </c>
    </row>
    <row r="138" spans="1:17">
      <c r="A138" s="289">
        <v>2050203</v>
      </c>
      <c r="B138" s="291" t="s">
        <v>874</v>
      </c>
      <c r="C138" s="286">
        <v>206</v>
      </c>
      <c r="D138" s="286">
        <v>206</v>
      </c>
      <c r="E138" s="286">
        <v>175</v>
      </c>
      <c r="F138" s="287">
        <v>2.678</v>
      </c>
      <c r="G138" s="303"/>
      <c r="H138" s="287"/>
      <c r="I138" s="287"/>
      <c r="J138" s="287">
        <v>0</v>
      </c>
      <c r="K138" s="287"/>
      <c r="L138" s="287">
        <v>0</v>
      </c>
      <c r="M138" s="287">
        <v>2.06</v>
      </c>
      <c r="N138" s="287">
        <v>0.618</v>
      </c>
      <c r="O138" s="305"/>
      <c r="P138" s="305"/>
      <c r="Q138" s="287">
        <v>0.824</v>
      </c>
    </row>
    <row r="139" spans="1:17">
      <c r="A139" s="289">
        <v>2050203</v>
      </c>
      <c r="B139" s="291" t="s">
        <v>875</v>
      </c>
      <c r="C139" s="286">
        <v>167</v>
      </c>
      <c r="D139" s="286">
        <v>167</v>
      </c>
      <c r="E139" s="286">
        <v>173</v>
      </c>
      <c r="F139" s="287">
        <v>2.171</v>
      </c>
      <c r="G139" s="303"/>
      <c r="H139" s="287"/>
      <c r="I139" s="287"/>
      <c r="J139" s="287">
        <v>0</v>
      </c>
      <c r="K139" s="287"/>
      <c r="L139" s="287">
        <v>0</v>
      </c>
      <c r="M139" s="287">
        <v>1.67</v>
      </c>
      <c r="N139" s="287">
        <v>0.501</v>
      </c>
      <c r="O139" s="305"/>
      <c r="P139" s="305"/>
      <c r="Q139" s="287">
        <v>0.668</v>
      </c>
    </row>
    <row r="140" spans="1:17">
      <c r="A140" s="289">
        <v>2050203</v>
      </c>
      <c r="B140" s="291" t="s">
        <v>876</v>
      </c>
      <c r="C140" s="286">
        <v>53</v>
      </c>
      <c r="D140" s="286">
        <v>53</v>
      </c>
      <c r="E140" s="286">
        <v>68</v>
      </c>
      <c r="F140" s="287">
        <v>0.689</v>
      </c>
      <c r="G140" s="303"/>
      <c r="H140" s="287"/>
      <c r="I140" s="287"/>
      <c r="J140" s="287">
        <v>0</v>
      </c>
      <c r="K140" s="287"/>
      <c r="L140" s="287">
        <v>0</v>
      </c>
      <c r="M140" s="287">
        <v>0.53</v>
      </c>
      <c r="N140" s="287">
        <v>0.159</v>
      </c>
      <c r="O140" s="305"/>
      <c r="P140" s="305"/>
      <c r="Q140" s="287">
        <v>0.212</v>
      </c>
    </row>
    <row r="141" spans="1:17">
      <c r="A141" s="289">
        <v>2050203</v>
      </c>
      <c r="B141" s="291" t="s">
        <v>877</v>
      </c>
      <c r="C141" s="286">
        <v>20</v>
      </c>
      <c r="D141" s="286">
        <v>20</v>
      </c>
      <c r="E141" s="286">
        <v>20</v>
      </c>
      <c r="F141" s="287">
        <v>0.26</v>
      </c>
      <c r="G141" s="303"/>
      <c r="H141" s="287"/>
      <c r="I141" s="287"/>
      <c r="J141" s="287">
        <v>0</v>
      </c>
      <c r="K141" s="287"/>
      <c r="L141" s="287">
        <v>0</v>
      </c>
      <c r="M141" s="287">
        <v>0.2</v>
      </c>
      <c r="N141" s="287">
        <v>0.06</v>
      </c>
      <c r="O141" s="305"/>
      <c r="P141" s="305"/>
      <c r="Q141" s="287">
        <v>0.08</v>
      </c>
    </row>
    <row r="142" spans="1:17">
      <c r="A142" s="289">
        <v>2050203</v>
      </c>
      <c r="B142" s="291" t="s">
        <v>878</v>
      </c>
      <c r="C142" s="286">
        <v>15</v>
      </c>
      <c r="D142" s="286">
        <v>15</v>
      </c>
      <c r="E142" s="286">
        <v>15</v>
      </c>
      <c r="F142" s="287">
        <v>0.195</v>
      </c>
      <c r="G142" s="303"/>
      <c r="H142" s="287"/>
      <c r="I142" s="287"/>
      <c r="J142" s="287">
        <v>0</v>
      </c>
      <c r="K142" s="287"/>
      <c r="L142" s="287">
        <v>0</v>
      </c>
      <c r="M142" s="287">
        <v>0.15</v>
      </c>
      <c r="N142" s="287">
        <v>0.045</v>
      </c>
      <c r="O142" s="305"/>
      <c r="P142" s="305"/>
      <c r="Q142" s="287">
        <v>0.06</v>
      </c>
    </row>
    <row r="143" spans="1:17">
      <c r="A143" s="289">
        <v>2050203</v>
      </c>
      <c r="B143" s="291" t="s">
        <v>879</v>
      </c>
      <c r="C143" s="286">
        <v>12</v>
      </c>
      <c r="D143" s="286">
        <v>12</v>
      </c>
      <c r="E143" s="286">
        <v>16</v>
      </c>
      <c r="F143" s="287">
        <v>0.156</v>
      </c>
      <c r="G143" s="303"/>
      <c r="H143" s="287"/>
      <c r="I143" s="287"/>
      <c r="J143" s="287">
        <v>0</v>
      </c>
      <c r="K143" s="287"/>
      <c r="L143" s="287">
        <v>0</v>
      </c>
      <c r="M143" s="287">
        <v>0.12</v>
      </c>
      <c r="N143" s="287">
        <v>0.036</v>
      </c>
      <c r="O143" s="305"/>
      <c r="P143" s="305"/>
      <c r="Q143" s="287">
        <v>0.048</v>
      </c>
    </row>
    <row r="144" spans="1:17">
      <c r="A144" s="289">
        <v>2050203</v>
      </c>
      <c r="B144" s="291" t="s">
        <v>880</v>
      </c>
      <c r="C144" s="286">
        <v>24</v>
      </c>
      <c r="D144" s="286">
        <v>24</v>
      </c>
      <c r="E144" s="286">
        <v>41</v>
      </c>
      <c r="F144" s="287">
        <v>0.312</v>
      </c>
      <c r="G144" s="303"/>
      <c r="H144" s="287"/>
      <c r="I144" s="287"/>
      <c r="J144" s="287">
        <v>0</v>
      </c>
      <c r="K144" s="287"/>
      <c r="L144" s="287">
        <v>0</v>
      </c>
      <c r="M144" s="287">
        <v>0.24</v>
      </c>
      <c r="N144" s="287">
        <v>0.072</v>
      </c>
      <c r="O144" s="305"/>
      <c r="P144" s="305"/>
      <c r="Q144" s="287">
        <v>0.096</v>
      </c>
    </row>
    <row r="145" spans="1:17">
      <c r="A145" s="289">
        <v>2050203</v>
      </c>
      <c r="B145" s="291" t="s">
        <v>881</v>
      </c>
      <c r="C145" s="286">
        <v>40</v>
      </c>
      <c r="D145" s="286">
        <v>40</v>
      </c>
      <c r="E145" s="286">
        <v>17</v>
      </c>
      <c r="F145" s="287">
        <v>0.52</v>
      </c>
      <c r="G145" s="303"/>
      <c r="H145" s="287"/>
      <c r="I145" s="287"/>
      <c r="J145" s="287">
        <v>0</v>
      </c>
      <c r="K145" s="287"/>
      <c r="L145" s="287">
        <v>0</v>
      </c>
      <c r="M145" s="287">
        <v>0.4</v>
      </c>
      <c r="N145" s="287">
        <v>0.12</v>
      </c>
      <c r="O145" s="305"/>
      <c r="P145" s="305"/>
      <c r="Q145" s="287">
        <v>0.16</v>
      </c>
    </row>
    <row r="146" spans="1:17">
      <c r="A146" s="289">
        <v>2050203</v>
      </c>
      <c r="B146" s="291" t="s">
        <v>882</v>
      </c>
      <c r="C146" s="286">
        <v>28</v>
      </c>
      <c r="D146" s="286">
        <v>28</v>
      </c>
      <c r="E146" s="286">
        <v>37</v>
      </c>
      <c r="F146" s="287">
        <v>0.364</v>
      </c>
      <c r="G146" s="303"/>
      <c r="H146" s="287"/>
      <c r="I146" s="287"/>
      <c r="J146" s="287">
        <v>0</v>
      </c>
      <c r="K146" s="287"/>
      <c r="L146" s="287">
        <v>0</v>
      </c>
      <c r="M146" s="287">
        <v>0.28</v>
      </c>
      <c r="N146" s="287">
        <v>0.084</v>
      </c>
      <c r="O146" s="305"/>
      <c r="P146" s="305"/>
      <c r="Q146" s="287">
        <v>0.112</v>
      </c>
    </row>
    <row r="147" spans="1:17">
      <c r="A147" s="289">
        <v>2050203</v>
      </c>
      <c r="B147" s="291" t="s">
        <v>883</v>
      </c>
      <c r="C147" s="286">
        <v>42</v>
      </c>
      <c r="D147" s="286">
        <v>42</v>
      </c>
      <c r="E147" s="286">
        <v>52</v>
      </c>
      <c r="F147" s="287">
        <v>0.546</v>
      </c>
      <c r="G147" s="303"/>
      <c r="H147" s="287"/>
      <c r="I147" s="287"/>
      <c r="J147" s="287">
        <v>0</v>
      </c>
      <c r="K147" s="287"/>
      <c r="L147" s="287">
        <v>0</v>
      </c>
      <c r="M147" s="287">
        <v>0.42</v>
      </c>
      <c r="N147" s="287">
        <v>0.126</v>
      </c>
      <c r="O147" s="305"/>
      <c r="P147" s="305"/>
      <c r="Q147" s="287">
        <v>0.168</v>
      </c>
    </row>
    <row r="148" spans="1:17">
      <c r="A148" s="289">
        <v>2050203</v>
      </c>
      <c r="B148" s="291" t="s">
        <v>884</v>
      </c>
      <c r="C148" s="286">
        <v>27</v>
      </c>
      <c r="D148" s="286">
        <v>27</v>
      </c>
      <c r="E148" s="286">
        <v>27</v>
      </c>
      <c r="F148" s="287">
        <v>0.351</v>
      </c>
      <c r="G148" s="303"/>
      <c r="H148" s="287"/>
      <c r="I148" s="287"/>
      <c r="J148" s="287">
        <v>0</v>
      </c>
      <c r="K148" s="287"/>
      <c r="L148" s="287">
        <v>0</v>
      </c>
      <c r="M148" s="287">
        <v>0.27</v>
      </c>
      <c r="N148" s="287">
        <v>0.081</v>
      </c>
      <c r="O148" s="305"/>
      <c r="P148" s="305"/>
      <c r="Q148" s="287">
        <v>0.108</v>
      </c>
    </row>
    <row r="149" spans="1:17">
      <c r="A149" s="289">
        <v>2050203</v>
      </c>
      <c r="B149" s="291" t="s">
        <v>885</v>
      </c>
      <c r="C149" s="286">
        <v>32</v>
      </c>
      <c r="D149" s="286">
        <v>32</v>
      </c>
      <c r="E149" s="286">
        <v>40</v>
      </c>
      <c r="F149" s="287">
        <v>0.416</v>
      </c>
      <c r="G149" s="303"/>
      <c r="H149" s="287"/>
      <c r="I149" s="287"/>
      <c r="J149" s="287">
        <v>0</v>
      </c>
      <c r="K149" s="287"/>
      <c r="L149" s="287">
        <v>0</v>
      </c>
      <c r="M149" s="287">
        <v>0.32</v>
      </c>
      <c r="N149" s="287">
        <v>0.096</v>
      </c>
      <c r="O149" s="305"/>
      <c r="P149" s="305"/>
      <c r="Q149" s="287">
        <v>0.128</v>
      </c>
    </row>
    <row r="150" spans="1:17">
      <c r="A150" s="289">
        <v>2050203</v>
      </c>
      <c r="B150" s="291" t="s">
        <v>886</v>
      </c>
      <c r="C150" s="286">
        <v>87</v>
      </c>
      <c r="D150" s="286">
        <v>87</v>
      </c>
      <c r="E150" s="286">
        <v>74</v>
      </c>
      <c r="F150" s="287">
        <v>1.131</v>
      </c>
      <c r="G150" s="303"/>
      <c r="H150" s="287"/>
      <c r="I150" s="287"/>
      <c r="J150" s="287">
        <v>0</v>
      </c>
      <c r="K150" s="287"/>
      <c r="L150" s="287">
        <v>0</v>
      </c>
      <c r="M150" s="287">
        <v>0.87</v>
      </c>
      <c r="N150" s="287">
        <v>0.261</v>
      </c>
      <c r="O150" s="305"/>
      <c r="P150" s="305"/>
      <c r="Q150" s="287">
        <v>0.348</v>
      </c>
    </row>
    <row r="151" spans="1:17">
      <c r="A151" s="289">
        <v>2050203</v>
      </c>
      <c r="B151" s="291" t="s">
        <v>887</v>
      </c>
      <c r="C151" s="286">
        <v>54</v>
      </c>
      <c r="D151" s="286">
        <v>54</v>
      </c>
      <c r="E151" s="286">
        <v>49</v>
      </c>
      <c r="F151" s="287">
        <v>0.702</v>
      </c>
      <c r="G151" s="303"/>
      <c r="H151" s="287"/>
      <c r="I151" s="287"/>
      <c r="J151" s="287">
        <v>0</v>
      </c>
      <c r="K151" s="287"/>
      <c r="L151" s="287">
        <v>0</v>
      </c>
      <c r="M151" s="287">
        <v>0.54</v>
      </c>
      <c r="N151" s="287">
        <v>0.162</v>
      </c>
      <c r="O151" s="305"/>
      <c r="P151" s="305"/>
      <c r="Q151" s="287">
        <v>0.216</v>
      </c>
    </row>
    <row r="152" spans="1:17">
      <c r="A152" s="289">
        <v>2050203</v>
      </c>
      <c r="B152" s="291" t="s">
        <v>888</v>
      </c>
      <c r="C152" s="286">
        <v>35</v>
      </c>
      <c r="D152" s="286">
        <v>35</v>
      </c>
      <c r="E152" s="286">
        <v>41</v>
      </c>
      <c r="F152" s="287">
        <v>0.455</v>
      </c>
      <c r="G152" s="303"/>
      <c r="H152" s="287"/>
      <c r="I152" s="287"/>
      <c r="J152" s="287">
        <v>0</v>
      </c>
      <c r="K152" s="287"/>
      <c r="L152" s="287">
        <v>0</v>
      </c>
      <c r="M152" s="287">
        <v>0.35</v>
      </c>
      <c r="N152" s="287">
        <v>0.105</v>
      </c>
      <c r="O152" s="305"/>
      <c r="P152" s="305"/>
      <c r="Q152" s="287">
        <v>0.14</v>
      </c>
    </row>
    <row r="153" spans="1:17">
      <c r="A153" s="289">
        <v>2050203</v>
      </c>
      <c r="B153" s="291" t="s">
        <v>889</v>
      </c>
      <c r="C153" s="286">
        <v>35</v>
      </c>
      <c r="D153" s="286">
        <v>35</v>
      </c>
      <c r="E153" s="286">
        <v>52</v>
      </c>
      <c r="F153" s="287">
        <v>0.455</v>
      </c>
      <c r="G153" s="303"/>
      <c r="H153" s="287"/>
      <c r="I153" s="287"/>
      <c r="J153" s="287">
        <v>0</v>
      </c>
      <c r="K153" s="287"/>
      <c r="L153" s="287">
        <v>0</v>
      </c>
      <c r="M153" s="287">
        <v>0.35</v>
      </c>
      <c r="N153" s="287">
        <v>0.105</v>
      </c>
      <c r="O153" s="305"/>
      <c r="P153" s="305"/>
      <c r="Q153" s="287">
        <v>0.14</v>
      </c>
    </row>
    <row r="154" spans="1:17">
      <c r="A154" s="289">
        <v>2050203</v>
      </c>
      <c r="B154" s="291" t="s">
        <v>890</v>
      </c>
      <c r="C154" s="286">
        <v>26</v>
      </c>
      <c r="D154" s="286">
        <v>26</v>
      </c>
      <c r="E154" s="286">
        <v>33</v>
      </c>
      <c r="F154" s="287">
        <v>0.338</v>
      </c>
      <c r="G154" s="303"/>
      <c r="H154" s="287"/>
      <c r="I154" s="287"/>
      <c r="J154" s="287">
        <v>0</v>
      </c>
      <c r="K154" s="287"/>
      <c r="L154" s="287">
        <v>0</v>
      </c>
      <c r="M154" s="287">
        <v>0.26</v>
      </c>
      <c r="N154" s="287">
        <v>0.078</v>
      </c>
      <c r="O154" s="305"/>
      <c r="P154" s="305"/>
      <c r="Q154" s="287">
        <v>0.104</v>
      </c>
    </row>
    <row r="155" spans="1:17">
      <c r="A155" s="289">
        <v>2050203</v>
      </c>
      <c r="B155" s="291" t="s">
        <v>891</v>
      </c>
      <c r="C155" s="286">
        <v>36</v>
      </c>
      <c r="D155" s="286">
        <v>36</v>
      </c>
      <c r="E155" s="286">
        <v>41</v>
      </c>
      <c r="F155" s="287">
        <v>0.468</v>
      </c>
      <c r="G155" s="303"/>
      <c r="H155" s="287"/>
      <c r="I155" s="287"/>
      <c r="J155" s="287">
        <v>0</v>
      </c>
      <c r="K155" s="287"/>
      <c r="L155" s="287">
        <v>0</v>
      </c>
      <c r="M155" s="287">
        <v>0.36</v>
      </c>
      <c r="N155" s="287">
        <v>0.108</v>
      </c>
      <c r="O155" s="305"/>
      <c r="P155" s="305"/>
      <c r="Q155" s="287">
        <v>0.144</v>
      </c>
    </row>
    <row r="156" spans="1:17">
      <c r="A156" s="289">
        <v>2050203</v>
      </c>
      <c r="B156" s="291" t="s">
        <v>892</v>
      </c>
      <c r="C156" s="286">
        <v>16</v>
      </c>
      <c r="D156" s="286">
        <v>16</v>
      </c>
      <c r="E156" s="286">
        <v>24</v>
      </c>
      <c r="F156" s="287">
        <v>0.208</v>
      </c>
      <c r="G156" s="303"/>
      <c r="H156" s="287"/>
      <c r="I156" s="287"/>
      <c r="J156" s="287">
        <v>0</v>
      </c>
      <c r="K156" s="287"/>
      <c r="L156" s="287">
        <v>0</v>
      </c>
      <c r="M156" s="287">
        <v>0.16</v>
      </c>
      <c r="N156" s="287">
        <v>0.048</v>
      </c>
      <c r="O156" s="305"/>
      <c r="P156" s="305"/>
      <c r="Q156" s="287">
        <v>0.064</v>
      </c>
    </row>
    <row r="157" spans="1:17">
      <c r="A157" s="289">
        <v>2050203</v>
      </c>
      <c r="B157" s="291" t="s">
        <v>893</v>
      </c>
      <c r="C157" s="286">
        <v>9</v>
      </c>
      <c r="D157" s="286">
        <v>9</v>
      </c>
      <c r="E157" s="286">
        <v>11</v>
      </c>
      <c r="F157" s="287">
        <v>0.117</v>
      </c>
      <c r="G157" s="303"/>
      <c r="H157" s="287"/>
      <c r="I157" s="287"/>
      <c r="J157" s="287">
        <v>0</v>
      </c>
      <c r="K157" s="287"/>
      <c r="L157" s="287">
        <v>0</v>
      </c>
      <c r="M157" s="287">
        <v>0.09</v>
      </c>
      <c r="N157" s="287">
        <v>0.027</v>
      </c>
      <c r="O157" s="305"/>
      <c r="P157" s="305"/>
      <c r="Q157" s="287">
        <v>0.036</v>
      </c>
    </row>
    <row r="158" spans="1:17">
      <c r="A158" s="289">
        <v>2050203</v>
      </c>
      <c r="B158" s="291" t="s">
        <v>894</v>
      </c>
      <c r="C158" s="286">
        <v>62</v>
      </c>
      <c r="D158" s="286">
        <v>62</v>
      </c>
      <c r="E158" s="286">
        <v>62</v>
      </c>
      <c r="F158" s="287">
        <v>0.806</v>
      </c>
      <c r="G158" s="303"/>
      <c r="H158" s="287"/>
      <c r="I158" s="287"/>
      <c r="J158" s="287">
        <v>0</v>
      </c>
      <c r="K158" s="287"/>
      <c r="L158" s="287">
        <v>0</v>
      </c>
      <c r="M158" s="287">
        <v>0.62</v>
      </c>
      <c r="N158" s="287">
        <v>0.186</v>
      </c>
      <c r="O158" s="305"/>
      <c r="P158" s="305"/>
      <c r="Q158" s="287">
        <v>0.248</v>
      </c>
    </row>
    <row r="159" spans="1:17">
      <c r="A159" s="289">
        <v>2050203</v>
      </c>
      <c r="B159" s="291" t="s">
        <v>895</v>
      </c>
      <c r="C159" s="286">
        <v>68</v>
      </c>
      <c r="D159" s="286">
        <v>68</v>
      </c>
      <c r="E159" s="286">
        <v>28</v>
      </c>
      <c r="F159" s="287">
        <v>0.884</v>
      </c>
      <c r="G159" s="303"/>
      <c r="H159" s="287"/>
      <c r="I159" s="287"/>
      <c r="J159" s="287">
        <v>0</v>
      </c>
      <c r="K159" s="287"/>
      <c r="L159" s="287">
        <v>0</v>
      </c>
      <c r="M159" s="287">
        <v>0.68</v>
      </c>
      <c r="N159" s="287">
        <v>0.204</v>
      </c>
      <c r="O159" s="305"/>
      <c r="P159" s="305"/>
      <c r="Q159" s="287">
        <v>0.272</v>
      </c>
    </row>
    <row r="160" spans="1:17">
      <c r="A160" s="289">
        <v>2050203</v>
      </c>
      <c r="B160" s="291" t="s">
        <v>896</v>
      </c>
      <c r="C160" s="286">
        <v>128</v>
      </c>
      <c r="D160" s="286">
        <v>128</v>
      </c>
      <c r="E160" s="286">
        <v>113</v>
      </c>
      <c r="F160" s="287">
        <v>1.664</v>
      </c>
      <c r="G160" s="303"/>
      <c r="H160" s="287"/>
      <c r="I160" s="287"/>
      <c r="J160" s="287">
        <v>0</v>
      </c>
      <c r="K160" s="287"/>
      <c r="L160" s="287">
        <v>0</v>
      </c>
      <c r="M160" s="287">
        <v>1.28</v>
      </c>
      <c r="N160" s="287">
        <v>0.384</v>
      </c>
      <c r="O160" s="306"/>
      <c r="P160" s="306"/>
      <c r="Q160" s="287">
        <v>0.512</v>
      </c>
    </row>
    <row r="161" ht="14.25" spans="1:17">
      <c r="A161" s="289">
        <v>2050204</v>
      </c>
      <c r="B161" s="302" t="s">
        <v>897</v>
      </c>
      <c r="C161" s="286">
        <v>677</v>
      </c>
      <c r="D161" s="286">
        <v>677</v>
      </c>
      <c r="E161" s="286">
        <v>499</v>
      </c>
      <c r="F161" s="287">
        <v>8.801</v>
      </c>
      <c r="G161" s="288">
        <v>0</v>
      </c>
      <c r="H161" s="287"/>
      <c r="I161" s="287">
        <v>0</v>
      </c>
      <c r="J161" s="287">
        <v>0</v>
      </c>
      <c r="K161" s="287"/>
      <c r="L161" s="287">
        <v>0</v>
      </c>
      <c r="M161" s="287">
        <v>6.77</v>
      </c>
      <c r="N161" s="287">
        <v>2.031</v>
      </c>
      <c r="O161" s="287">
        <v>9.477</v>
      </c>
      <c r="P161" s="287">
        <v>-0.676</v>
      </c>
      <c r="Q161" s="287">
        <v>2.708</v>
      </c>
    </row>
    <row r="162" spans="1:17">
      <c r="A162" s="289">
        <v>2050204</v>
      </c>
      <c r="B162" s="291" t="s">
        <v>898</v>
      </c>
      <c r="C162" s="286">
        <v>201</v>
      </c>
      <c r="D162" s="286">
        <v>201</v>
      </c>
      <c r="E162" s="286">
        <v>190</v>
      </c>
      <c r="F162" s="287">
        <v>2.613</v>
      </c>
      <c r="G162" s="303"/>
      <c r="H162" s="287"/>
      <c r="I162" s="287"/>
      <c r="J162" s="287">
        <v>0</v>
      </c>
      <c r="K162" s="287"/>
      <c r="L162" s="287">
        <v>0</v>
      </c>
      <c r="M162" s="287">
        <v>2.01</v>
      </c>
      <c r="N162" s="287">
        <v>0.603</v>
      </c>
      <c r="O162" s="304">
        <v>6.617</v>
      </c>
      <c r="P162" s="307">
        <v>-0.0780000000000003</v>
      </c>
      <c r="Q162" s="287">
        <v>0.804</v>
      </c>
    </row>
    <row r="163" spans="1:17">
      <c r="A163" s="289">
        <v>2050204</v>
      </c>
      <c r="B163" s="291" t="s">
        <v>899</v>
      </c>
      <c r="C163" s="286">
        <v>302</v>
      </c>
      <c r="D163" s="286">
        <v>302</v>
      </c>
      <c r="E163" s="286">
        <v>309</v>
      </c>
      <c r="F163" s="287">
        <v>3.926</v>
      </c>
      <c r="G163" s="303"/>
      <c r="H163" s="287"/>
      <c r="I163" s="287"/>
      <c r="J163" s="287">
        <v>0</v>
      </c>
      <c r="K163" s="287"/>
      <c r="L163" s="287">
        <v>0</v>
      </c>
      <c r="M163" s="287">
        <v>3.02</v>
      </c>
      <c r="N163" s="287">
        <v>0.906</v>
      </c>
      <c r="O163" s="306"/>
      <c r="P163" s="308"/>
      <c r="Q163" s="287">
        <v>1.208</v>
      </c>
    </row>
    <row r="164" spans="1:17">
      <c r="A164" s="289">
        <v>2050204</v>
      </c>
      <c r="B164" s="291" t="s">
        <v>900</v>
      </c>
      <c r="C164" s="286">
        <v>174</v>
      </c>
      <c r="D164" s="286">
        <v>174</v>
      </c>
      <c r="E164" s="286"/>
      <c r="F164" s="287">
        <v>2.262</v>
      </c>
      <c r="G164" s="303"/>
      <c r="H164" s="287"/>
      <c r="I164" s="287"/>
      <c r="J164" s="287"/>
      <c r="K164" s="287"/>
      <c r="L164" s="287"/>
      <c r="M164" s="287">
        <v>1.74</v>
      </c>
      <c r="N164" s="287">
        <v>0.522</v>
      </c>
      <c r="O164" s="301">
        <v>2.86</v>
      </c>
      <c r="P164" s="301">
        <v>-0.598</v>
      </c>
      <c r="Q164" s="287">
        <v>0.696</v>
      </c>
    </row>
    <row r="165" ht="14.25" spans="1:17">
      <c r="A165" s="289">
        <v>20503</v>
      </c>
      <c r="B165" s="290" t="s">
        <v>1080</v>
      </c>
      <c r="C165" s="286">
        <v>174</v>
      </c>
      <c r="D165" s="286">
        <v>174</v>
      </c>
      <c r="E165" s="286">
        <v>185</v>
      </c>
      <c r="F165" s="287">
        <v>2.262</v>
      </c>
      <c r="G165" s="288"/>
      <c r="H165" s="287"/>
      <c r="I165" s="287">
        <v>0</v>
      </c>
      <c r="J165" s="287">
        <v>0</v>
      </c>
      <c r="K165" s="287"/>
      <c r="L165" s="287">
        <v>0</v>
      </c>
      <c r="M165" s="287">
        <v>1.74</v>
      </c>
      <c r="N165" s="287">
        <v>0.522</v>
      </c>
      <c r="O165" s="287">
        <v>1.469</v>
      </c>
      <c r="P165" s="287">
        <v>0.793</v>
      </c>
      <c r="Q165" s="287">
        <v>0.696</v>
      </c>
    </row>
    <row r="166" spans="1:17">
      <c r="A166" s="289">
        <v>2050302</v>
      </c>
      <c r="B166" s="291" t="s">
        <v>902</v>
      </c>
      <c r="C166" s="286">
        <v>174</v>
      </c>
      <c r="D166" s="286">
        <v>174</v>
      </c>
      <c r="E166" s="286">
        <v>185</v>
      </c>
      <c r="F166" s="287">
        <v>2.262</v>
      </c>
      <c r="G166" s="303"/>
      <c r="H166" s="287"/>
      <c r="I166" s="287"/>
      <c r="J166" s="287">
        <v>0</v>
      </c>
      <c r="K166" s="287"/>
      <c r="L166" s="287">
        <v>0</v>
      </c>
      <c r="M166" s="287">
        <v>1.74</v>
      </c>
      <c r="N166" s="287">
        <v>0.522</v>
      </c>
      <c r="O166" s="301">
        <v>1.469</v>
      </c>
      <c r="P166" s="301">
        <v>0.793</v>
      </c>
      <c r="Q166" s="287">
        <v>0.696</v>
      </c>
    </row>
    <row r="167" ht="14.25" spans="1:17">
      <c r="A167" s="289">
        <v>20507</v>
      </c>
      <c r="B167" s="290" t="s">
        <v>1081</v>
      </c>
      <c r="C167" s="286">
        <v>20</v>
      </c>
      <c r="D167" s="286">
        <v>20</v>
      </c>
      <c r="E167" s="286">
        <v>30</v>
      </c>
      <c r="F167" s="287">
        <v>0.26</v>
      </c>
      <c r="G167" s="288"/>
      <c r="H167" s="287"/>
      <c r="I167" s="287">
        <v>0</v>
      </c>
      <c r="J167" s="287">
        <v>0</v>
      </c>
      <c r="K167" s="287"/>
      <c r="L167" s="287">
        <v>0</v>
      </c>
      <c r="M167" s="287">
        <v>0.2</v>
      </c>
      <c r="N167" s="287">
        <v>0.06</v>
      </c>
      <c r="O167" s="287">
        <v>0.221</v>
      </c>
      <c r="P167" s="287">
        <v>0.039</v>
      </c>
      <c r="Q167" s="287">
        <v>0.08</v>
      </c>
    </row>
    <row r="168" spans="1:17">
      <c r="A168" s="289">
        <v>2050701</v>
      </c>
      <c r="B168" s="291" t="s">
        <v>904</v>
      </c>
      <c r="C168" s="286">
        <v>20</v>
      </c>
      <c r="D168" s="286">
        <v>20</v>
      </c>
      <c r="E168" s="286">
        <v>30</v>
      </c>
      <c r="F168" s="287">
        <v>0.26</v>
      </c>
      <c r="G168" s="303"/>
      <c r="H168" s="287"/>
      <c r="I168" s="287"/>
      <c r="J168" s="287">
        <v>0</v>
      </c>
      <c r="K168" s="287"/>
      <c r="L168" s="287">
        <v>0</v>
      </c>
      <c r="M168" s="287">
        <v>0.2</v>
      </c>
      <c r="N168" s="287">
        <v>0.06</v>
      </c>
      <c r="O168" s="301">
        <v>0.221</v>
      </c>
      <c r="P168" s="301">
        <v>0.039</v>
      </c>
      <c r="Q168" s="287">
        <v>0.08</v>
      </c>
    </row>
    <row r="169" ht="14.25" spans="1:17">
      <c r="A169" s="289">
        <v>20508</v>
      </c>
      <c r="B169" s="290" t="s">
        <v>1082</v>
      </c>
      <c r="C169" s="286">
        <v>60</v>
      </c>
      <c r="D169" s="286">
        <v>54</v>
      </c>
      <c r="E169" s="286">
        <v>67</v>
      </c>
      <c r="F169" s="287">
        <v>30.1</v>
      </c>
      <c r="G169" s="288"/>
      <c r="H169" s="287"/>
      <c r="I169" s="287">
        <v>25</v>
      </c>
      <c r="J169" s="287">
        <v>-1</v>
      </c>
      <c r="K169" s="287"/>
      <c r="L169" s="287">
        <v>4.32</v>
      </c>
      <c r="M169" s="287">
        <v>0.6</v>
      </c>
      <c r="N169" s="287">
        <v>0.18</v>
      </c>
      <c r="O169" s="287">
        <v>30.411</v>
      </c>
      <c r="P169" s="287">
        <v>-0.311000000000001</v>
      </c>
      <c r="Q169" s="287">
        <v>0.24</v>
      </c>
    </row>
    <row r="170" spans="1:17">
      <c r="A170" s="289">
        <v>2050801</v>
      </c>
      <c r="B170" s="291" t="s">
        <v>906</v>
      </c>
      <c r="C170" s="286">
        <v>35</v>
      </c>
      <c r="D170" s="286">
        <v>35</v>
      </c>
      <c r="E170" s="286">
        <v>41</v>
      </c>
      <c r="F170" s="287">
        <v>0.455</v>
      </c>
      <c r="G170" s="288"/>
      <c r="H170" s="287"/>
      <c r="I170" s="287"/>
      <c r="J170" s="287">
        <v>0</v>
      </c>
      <c r="K170" s="287"/>
      <c r="L170" s="287">
        <v>0</v>
      </c>
      <c r="M170" s="287">
        <v>0.35</v>
      </c>
      <c r="N170" s="287">
        <v>0.105</v>
      </c>
      <c r="O170" s="301">
        <v>0.533</v>
      </c>
      <c r="P170" s="301">
        <v>-0.0780000000000001</v>
      </c>
      <c r="Q170" s="287">
        <v>0.14</v>
      </c>
    </row>
    <row r="171" spans="1:17">
      <c r="A171" s="289">
        <v>2050802</v>
      </c>
      <c r="B171" s="291" t="s">
        <v>907</v>
      </c>
      <c r="C171" s="286">
        <v>25</v>
      </c>
      <c r="D171" s="286">
        <v>19</v>
      </c>
      <c r="E171" s="286">
        <v>26</v>
      </c>
      <c r="F171" s="287">
        <v>29.645</v>
      </c>
      <c r="G171" s="288">
        <v>1</v>
      </c>
      <c r="H171" s="287">
        <v>26</v>
      </c>
      <c r="I171" s="287">
        <v>25</v>
      </c>
      <c r="J171" s="287">
        <v>-1</v>
      </c>
      <c r="K171" s="287"/>
      <c r="L171" s="287">
        <v>4.32</v>
      </c>
      <c r="M171" s="287">
        <v>0.25</v>
      </c>
      <c r="N171" s="287">
        <v>0.075</v>
      </c>
      <c r="O171" s="301">
        <v>29.878</v>
      </c>
      <c r="P171" s="301">
        <v>-0.233000000000001</v>
      </c>
      <c r="Q171" s="287">
        <v>0.1</v>
      </c>
    </row>
    <row r="172" spans="1:17">
      <c r="A172" s="289">
        <v>206</v>
      </c>
      <c r="B172" s="285" t="s">
        <v>1083</v>
      </c>
      <c r="C172" s="286">
        <v>38</v>
      </c>
      <c r="D172" s="286">
        <v>21</v>
      </c>
      <c r="E172" s="286">
        <v>44</v>
      </c>
      <c r="F172" s="287">
        <v>59.33</v>
      </c>
      <c r="G172" s="288"/>
      <c r="H172" s="287"/>
      <c r="I172" s="287">
        <v>42</v>
      </c>
      <c r="J172" s="287">
        <v>-4</v>
      </c>
      <c r="K172" s="287"/>
      <c r="L172" s="287">
        <v>16.836</v>
      </c>
      <c r="M172" s="287">
        <v>0.38</v>
      </c>
      <c r="N172" s="287">
        <v>0.114</v>
      </c>
      <c r="O172" s="287">
        <v>68.746</v>
      </c>
      <c r="P172" s="287">
        <v>-9.416</v>
      </c>
      <c r="Q172" s="287">
        <v>0.152</v>
      </c>
    </row>
    <row r="173" ht="14.25" spans="1:17">
      <c r="A173" s="289">
        <v>20601</v>
      </c>
      <c r="B173" s="290" t="s">
        <v>1084</v>
      </c>
      <c r="C173" s="286">
        <v>30</v>
      </c>
      <c r="D173" s="286">
        <v>19</v>
      </c>
      <c r="E173" s="286">
        <v>36</v>
      </c>
      <c r="F173" s="287">
        <v>41.67</v>
      </c>
      <c r="G173" s="288"/>
      <c r="H173" s="287"/>
      <c r="I173" s="287">
        <v>30</v>
      </c>
      <c r="J173" s="287">
        <v>-4</v>
      </c>
      <c r="K173" s="287"/>
      <c r="L173" s="287">
        <v>11.28</v>
      </c>
      <c r="M173" s="287">
        <v>0.3</v>
      </c>
      <c r="N173" s="287">
        <v>0.09</v>
      </c>
      <c r="O173" s="287">
        <v>51.086</v>
      </c>
      <c r="P173" s="287">
        <v>-9.416</v>
      </c>
      <c r="Q173" s="287">
        <v>0.12</v>
      </c>
    </row>
    <row r="174" spans="1:17">
      <c r="A174" s="289">
        <v>2060101</v>
      </c>
      <c r="B174" s="291" t="s">
        <v>910</v>
      </c>
      <c r="C174" s="286">
        <v>30</v>
      </c>
      <c r="D174" s="286">
        <v>19</v>
      </c>
      <c r="E174" s="286">
        <v>36</v>
      </c>
      <c r="F174" s="287">
        <v>41.67</v>
      </c>
      <c r="G174" s="288">
        <v>1</v>
      </c>
      <c r="H174" s="287">
        <v>34</v>
      </c>
      <c r="I174" s="287">
        <v>30</v>
      </c>
      <c r="J174" s="287">
        <v>-4</v>
      </c>
      <c r="K174" s="287"/>
      <c r="L174" s="287">
        <v>11.28</v>
      </c>
      <c r="M174" s="287">
        <v>0.3</v>
      </c>
      <c r="N174" s="287">
        <v>0.09</v>
      </c>
      <c r="O174" s="301">
        <v>51.086</v>
      </c>
      <c r="P174" s="301">
        <v>-9.416</v>
      </c>
      <c r="Q174" s="287">
        <v>0.12</v>
      </c>
    </row>
    <row r="175" ht="14.25" spans="1:17">
      <c r="A175" s="289">
        <v>20607</v>
      </c>
      <c r="B175" s="290" t="s">
        <v>1085</v>
      </c>
      <c r="C175" s="286">
        <v>8</v>
      </c>
      <c r="D175" s="286">
        <v>2</v>
      </c>
      <c r="E175" s="286">
        <v>8</v>
      </c>
      <c r="F175" s="287">
        <v>17.66</v>
      </c>
      <c r="G175" s="288"/>
      <c r="H175" s="287"/>
      <c r="I175" s="287">
        <v>12</v>
      </c>
      <c r="J175" s="287">
        <v>0</v>
      </c>
      <c r="K175" s="287"/>
      <c r="L175" s="287">
        <v>5.556</v>
      </c>
      <c r="M175" s="287">
        <v>0.08</v>
      </c>
      <c r="N175" s="287">
        <v>0.024</v>
      </c>
      <c r="O175" s="287">
        <v>17.66</v>
      </c>
      <c r="P175" s="287">
        <v>0</v>
      </c>
      <c r="Q175" s="287">
        <v>0.032</v>
      </c>
    </row>
    <row r="176" spans="1:17">
      <c r="A176" s="289">
        <v>2060701</v>
      </c>
      <c r="B176" s="291" t="s">
        <v>912</v>
      </c>
      <c r="C176" s="286">
        <v>8</v>
      </c>
      <c r="D176" s="286">
        <v>2</v>
      </c>
      <c r="E176" s="286">
        <v>8</v>
      </c>
      <c r="F176" s="287">
        <v>17.66</v>
      </c>
      <c r="G176" s="288">
        <v>1.5</v>
      </c>
      <c r="H176" s="287">
        <v>12</v>
      </c>
      <c r="I176" s="287">
        <v>12</v>
      </c>
      <c r="J176" s="287">
        <v>0</v>
      </c>
      <c r="K176" s="287"/>
      <c r="L176" s="287">
        <v>5.556</v>
      </c>
      <c r="M176" s="287">
        <v>0.08</v>
      </c>
      <c r="N176" s="287">
        <v>0.024</v>
      </c>
      <c r="O176" s="301">
        <v>17.66</v>
      </c>
      <c r="P176" s="301">
        <v>0</v>
      </c>
      <c r="Q176" s="287">
        <v>0.032</v>
      </c>
    </row>
    <row r="177" spans="1:17">
      <c r="A177" s="289">
        <v>207</v>
      </c>
      <c r="B177" s="285" t="s">
        <v>1086</v>
      </c>
      <c r="C177" s="286">
        <v>176</v>
      </c>
      <c r="D177" s="286">
        <v>152</v>
      </c>
      <c r="E177" s="286">
        <v>159</v>
      </c>
      <c r="F177" s="287">
        <v>212.136</v>
      </c>
      <c r="G177" s="288"/>
      <c r="H177" s="287"/>
      <c r="I177" s="287">
        <v>193</v>
      </c>
      <c r="J177" s="287">
        <v>-7.5</v>
      </c>
      <c r="K177" s="287"/>
      <c r="L177" s="287">
        <v>16.848</v>
      </c>
      <c r="M177" s="287">
        <v>1.76</v>
      </c>
      <c r="N177" s="287">
        <v>0.528</v>
      </c>
      <c r="O177" s="287">
        <v>223.299</v>
      </c>
      <c r="P177" s="287">
        <v>-11.163</v>
      </c>
      <c r="Q177" s="287">
        <v>0.704</v>
      </c>
    </row>
    <row r="178" ht="14.25" spans="1:17">
      <c r="A178" s="289">
        <v>20701</v>
      </c>
      <c r="B178" s="290" t="s">
        <v>1087</v>
      </c>
      <c r="C178" s="286">
        <v>90</v>
      </c>
      <c r="D178" s="286">
        <v>69</v>
      </c>
      <c r="E178" s="286">
        <v>82</v>
      </c>
      <c r="F178" s="287">
        <v>117.038</v>
      </c>
      <c r="G178" s="288"/>
      <c r="H178" s="287"/>
      <c r="I178" s="287">
        <v>101</v>
      </c>
      <c r="J178" s="287">
        <v>-3.5</v>
      </c>
      <c r="K178" s="287"/>
      <c r="L178" s="287">
        <v>14.868</v>
      </c>
      <c r="M178" s="287">
        <v>0.9</v>
      </c>
      <c r="N178" s="287">
        <v>0.27</v>
      </c>
      <c r="O178" s="287">
        <v>121.65</v>
      </c>
      <c r="P178" s="287">
        <v>-4.61200000000001</v>
      </c>
      <c r="Q178" s="287">
        <v>0.36</v>
      </c>
    </row>
    <row r="179" spans="1:17">
      <c r="A179" s="289">
        <v>2070101</v>
      </c>
      <c r="B179" s="291" t="s">
        <v>915</v>
      </c>
      <c r="C179" s="286">
        <v>68</v>
      </c>
      <c r="D179" s="286">
        <v>53</v>
      </c>
      <c r="E179" s="286">
        <v>46</v>
      </c>
      <c r="F179" s="287">
        <v>80.032</v>
      </c>
      <c r="G179" s="288">
        <v>1</v>
      </c>
      <c r="H179" s="287">
        <v>73</v>
      </c>
      <c r="I179" s="287">
        <v>68</v>
      </c>
      <c r="J179" s="287">
        <v>-5</v>
      </c>
      <c r="K179" s="287"/>
      <c r="L179" s="287">
        <v>11.148</v>
      </c>
      <c r="M179" s="287">
        <v>0.68</v>
      </c>
      <c r="N179" s="287">
        <v>0.204</v>
      </c>
      <c r="O179" s="301">
        <v>86.277</v>
      </c>
      <c r="P179" s="301">
        <v>-6.245</v>
      </c>
      <c r="Q179" s="287">
        <v>0.272</v>
      </c>
    </row>
    <row r="180" spans="1:17">
      <c r="A180" s="289">
        <v>2070101</v>
      </c>
      <c r="B180" s="291" t="s">
        <v>916</v>
      </c>
      <c r="C180" s="286">
        <v>8</v>
      </c>
      <c r="D180" s="286">
        <v>2</v>
      </c>
      <c r="E180" s="286">
        <v>22</v>
      </c>
      <c r="F180" s="287">
        <v>15.824</v>
      </c>
      <c r="G180" s="288">
        <v>1.5</v>
      </c>
      <c r="H180" s="287">
        <v>12</v>
      </c>
      <c r="I180" s="287">
        <v>12</v>
      </c>
      <c r="J180" s="287">
        <v>0</v>
      </c>
      <c r="K180" s="287"/>
      <c r="L180" s="287">
        <v>3.72</v>
      </c>
      <c r="M180" s="287">
        <v>0.08</v>
      </c>
      <c r="N180" s="287">
        <v>0.024</v>
      </c>
      <c r="O180" s="301">
        <v>15.704</v>
      </c>
      <c r="P180" s="301">
        <v>0.119999999999999</v>
      </c>
      <c r="Q180" s="287">
        <v>0.032</v>
      </c>
    </row>
    <row r="181" spans="1:17">
      <c r="A181" s="289">
        <v>2070111</v>
      </c>
      <c r="B181" s="291" t="s">
        <v>917</v>
      </c>
      <c r="C181" s="286">
        <v>6</v>
      </c>
      <c r="D181" s="286">
        <v>6</v>
      </c>
      <c r="E181" s="286">
        <v>6</v>
      </c>
      <c r="F181" s="287">
        <v>9.078</v>
      </c>
      <c r="G181" s="288">
        <v>1.5</v>
      </c>
      <c r="H181" s="287">
        <v>9</v>
      </c>
      <c r="I181" s="287">
        <v>9</v>
      </c>
      <c r="J181" s="287">
        <v>0</v>
      </c>
      <c r="K181" s="287"/>
      <c r="L181" s="287">
        <v>0</v>
      </c>
      <c r="M181" s="287">
        <v>0.06</v>
      </c>
      <c r="N181" s="287">
        <v>0.018</v>
      </c>
      <c r="O181" s="301">
        <v>9.078</v>
      </c>
      <c r="P181" s="301">
        <v>0</v>
      </c>
      <c r="Q181" s="287">
        <v>0.024</v>
      </c>
    </row>
    <row r="182" spans="1:17">
      <c r="A182" s="289">
        <v>2070114</v>
      </c>
      <c r="B182" s="291" t="s">
        <v>918</v>
      </c>
      <c r="C182" s="286">
        <v>8</v>
      </c>
      <c r="D182" s="286">
        <v>8</v>
      </c>
      <c r="E182" s="286">
        <v>8</v>
      </c>
      <c r="F182" s="287">
        <v>12.104</v>
      </c>
      <c r="G182" s="288">
        <v>1.5</v>
      </c>
      <c r="H182" s="287">
        <v>10.5</v>
      </c>
      <c r="I182" s="287">
        <v>12</v>
      </c>
      <c r="J182" s="287">
        <v>1.5</v>
      </c>
      <c r="K182" s="287"/>
      <c r="L182" s="287">
        <v>0</v>
      </c>
      <c r="M182" s="287">
        <v>0.08</v>
      </c>
      <c r="N182" s="287">
        <v>0.024</v>
      </c>
      <c r="O182" s="301">
        <v>10.591</v>
      </c>
      <c r="P182" s="301">
        <v>1.513</v>
      </c>
      <c r="Q182" s="287">
        <v>0.032</v>
      </c>
    </row>
    <row r="183" ht="14.25" spans="1:17">
      <c r="A183" s="289">
        <v>20703</v>
      </c>
      <c r="B183" s="290" t="s">
        <v>1088</v>
      </c>
      <c r="C183" s="286">
        <v>5</v>
      </c>
      <c r="D183" s="286">
        <v>5</v>
      </c>
      <c r="E183" s="286">
        <v>5</v>
      </c>
      <c r="F183" s="287">
        <v>10.065</v>
      </c>
      <c r="G183" s="288"/>
      <c r="H183" s="287"/>
      <c r="I183" s="287">
        <v>10</v>
      </c>
      <c r="J183" s="287">
        <v>4</v>
      </c>
      <c r="K183" s="287"/>
      <c r="L183" s="287">
        <v>0</v>
      </c>
      <c r="M183" s="287">
        <v>0.05</v>
      </c>
      <c r="N183" s="287">
        <v>0.015</v>
      </c>
      <c r="O183" s="287">
        <v>6.039</v>
      </c>
      <c r="P183" s="287">
        <v>4.026</v>
      </c>
      <c r="Q183" s="287">
        <v>0.02</v>
      </c>
    </row>
    <row r="184" spans="1:17">
      <c r="A184" s="289">
        <v>2070308</v>
      </c>
      <c r="B184" s="291" t="s">
        <v>920</v>
      </c>
      <c r="C184" s="286">
        <v>5</v>
      </c>
      <c r="D184" s="286">
        <v>5</v>
      </c>
      <c r="E184" s="286">
        <v>5</v>
      </c>
      <c r="F184" s="287">
        <v>10.065</v>
      </c>
      <c r="G184" s="288">
        <v>2</v>
      </c>
      <c r="H184" s="287">
        <v>6</v>
      </c>
      <c r="I184" s="287">
        <v>10</v>
      </c>
      <c r="J184" s="287">
        <v>4</v>
      </c>
      <c r="K184" s="287"/>
      <c r="L184" s="287">
        <v>0</v>
      </c>
      <c r="M184" s="287">
        <v>0.05</v>
      </c>
      <c r="N184" s="287">
        <v>0.015</v>
      </c>
      <c r="O184" s="301">
        <v>6.039</v>
      </c>
      <c r="P184" s="301">
        <v>4.026</v>
      </c>
      <c r="Q184" s="287">
        <v>0.02</v>
      </c>
    </row>
    <row r="185" ht="14.25" spans="1:17">
      <c r="A185" s="289">
        <v>20706</v>
      </c>
      <c r="B185" s="290" t="s">
        <v>1089</v>
      </c>
      <c r="C185" s="286">
        <v>14</v>
      </c>
      <c r="D185" s="286">
        <v>14</v>
      </c>
      <c r="E185" s="286">
        <v>5</v>
      </c>
      <c r="F185" s="287">
        <v>15.182</v>
      </c>
      <c r="G185" s="288"/>
      <c r="H185" s="287"/>
      <c r="I185" s="287">
        <v>15</v>
      </c>
      <c r="J185" s="287">
        <v>-1</v>
      </c>
      <c r="K185" s="287"/>
      <c r="L185" s="287">
        <v>0</v>
      </c>
      <c r="M185" s="287">
        <v>0.14</v>
      </c>
      <c r="N185" s="287">
        <v>0.042</v>
      </c>
      <c r="O185" s="287">
        <v>16.208</v>
      </c>
      <c r="P185" s="287">
        <v>-1.026</v>
      </c>
      <c r="Q185" s="287">
        <v>0.056</v>
      </c>
    </row>
    <row r="186" spans="1:17">
      <c r="A186" s="289">
        <v>2070607</v>
      </c>
      <c r="B186" s="291" t="s">
        <v>922</v>
      </c>
      <c r="C186" s="286">
        <v>14</v>
      </c>
      <c r="D186" s="286">
        <v>14</v>
      </c>
      <c r="E186" s="286">
        <v>5</v>
      </c>
      <c r="F186" s="287">
        <v>15.182</v>
      </c>
      <c r="G186" s="293" t="s">
        <v>1056</v>
      </c>
      <c r="H186" s="287">
        <v>16</v>
      </c>
      <c r="I186" s="287">
        <v>15</v>
      </c>
      <c r="J186" s="287">
        <v>-1</v>
      </c>
      <c r="K186" s="287"/>
      <c r="L186" s="287">
        <v>0</v>
      </c>
      <c r="M186" s="287">
        <v>0.14</v>
      </c>
      <c r="N186" s="287">
        <v>0.042</v>
      </c>
      <c r="O186" s="301">
        <v>16.208</v>
      </c>
      <c r="P186" s="301">
        <v>-1.026</v>
      </c>
      <c r="Q186" s="287">
        <v>0.056</v>
      </c>
    </row>
    <row r="187" ht="14.25" spans="1:17">
      <c r="A187" s="289">
        <v>20708</v>
      </c>
      <c r="B187" s="290" t="s">
        <v>1090</v>
      </c>
      <c r="C187" s="286">
        <v>67</v>
      </c>
      <c r="D187" s="286">
        <v>64</v>
      </c>
      <c r="E187" s="286">
        <v>67</v>
      </c>
      <c r="F187" s="287">
        <v>69.851</v>
      </c>
      <c r="G187" s="288"/>
      <c r="H187" s="287"/>
      <c r="I187" s="287">
        <v>67</v>
      </c>
      <c r="J187" s="287">
        <v>-7</v>
      </c>
      <c r="K187" s="287"/>
      <c r="L187" s="287">
        <v>1.98</v>
      </c>
      <c r="M187" s="287">
        <v>0.67</v>
      </c>
      <c r="N187" s="287">
        <v>0.201</v>
      </c>
      <c r="O187" s="287">
        <v>79.402</v>
      </c>
      <c r="P187" s="287">
        <v>-9.551</v>
      </c>
      <c r="Q187" s="287">
        <v>0.268</v>
      </c>
    </row>
    <row r="188" spans="1:17">
      <c r="A188" s="289">
        <v>2070808</v>
      </c>
      <c r="B188" s="291" t="s">
        <v>924</v>
      </c>
      <c r="C188" s="286">
        <v>67</v>
      </c>
      <c r="D188" s="286">
        <v>64</v>
      </c>
      <c r="E188" s="286">
        <v>67</v>
      </c>
      <c r="F188" s="287">
        <v>69.851</v>
      </c>
      <c r="G188" s="288">
        <v>1</v>
      </c>
      <c r="H188" s="287">
        <v>74</v>
      </c>
      <c r="I188" s="287">
        <v>67</v>
      </c>
      <c r="J188" s="287">
        <v>-7</v>
      </c>
      <c r="K188" s="287"/>
      <c r="L188" s="287">
        <v>1.98</v>
      </c>
      <c r="M188" s="287">
        <v>0.67</v>
      </c>
      <c r="N188" s="287">
        <v>0.201</v>
      </c>
      <c r="O188" s="301">
        <v>79.402</v>
      </c>
      <c r="P188" s="301">
        <v>-9.551</v>
      </c>
      <c r="Q188" s="287">
        <v>0.268</v>
      </c>
    </row>
    <row r="189" spans="1:17">
      <c r="A189" s="289">
        <v>208</v>
      </c>
      <c r="B189" s="285" t="s">
        <v>1091</v>
      </c>
      <c r="C189" s="286">
        <v>186</v>
      </c>
      <c r="D189" s="286">
        <v>112</v>
      </c>
      <c r="E189" s="286">
        <v>185</v>
      </c>
      <c r="F189" s="287">
        <v>341.962</v>
      </c>
      <c r="G189" s="288"/>
      <c r="H189" s="287"/>
      <c r="I189" s="287">
        <v>289</v>
      </c>
      <c r="J189" s="287">
        <v>-11</v>
      </c>
      <c r="K189" s="287"/>
      <c r="L189" s="287">
        <v>50.544</v>
      </c>
      <c r="M189" s="287">
        <v>1.86</v>
      </c>
      <c r="N189" s="287">
        <v>0.558</v>
      </c>
      <c r="O189" s="287">
        <v>364.655</v>
      </c>
      <c r="P189" s="287">
        <v>-22.693</v>
      </c>
      <c r="Q189" s="287">
        <v>0.744</v>
      </c>
    </row>
    <row r="190" ht="14.25" spans="1:17">
      <c r="A190" s="289">
        <v>20801</v>
      </c>
      <c r="B190" s="290" t="s">
        <v>1092</v>
      </c>
      <c r="C190" s="286">
        <v>101</v>
      </c>
      <c r="D190" s="286">
        <v>50</v>
      </c>
      <c r="E190" s="286">
        <v>100</v>
      </c>
      <c r="F190" s="287">
        <v>236.481</v>
      </c>
      <c r="G190" s="288"/>
      <c r="H190" s="287"/>
      <c r="I190" s="287">
        <v>202</v>
      </c>
      <c r="J190" s="287">
        <v>-16</v>
      </c>
      <c r="K190" s="287"/>
      <c r="L190" s="287">
        <v>33.168</v>
      </c>
      <c r="M190" s="287">
        <v>1.01</v>
      </c>
      <c r="N190" s="287">
        <v>0.303</v>
      </c>
      <c r="O190" s="287">
        <v>261.708</v>
      </c>
      <c r="P190" s="287">
        <v>-25.227</v>
      </c>
      <c r="Q190" s="287">
        <v>0.404</v>
      </c>
    </row>
    <row r="191" spans="1:17">
      <c r="A191" s="289">
        <v>2080101</v>
      </c>
      <c r="B191" s="291" t="s">
        <v>927</v>
      </c>
      <c r="C191" s="286">
        <v>29</v>
      </c>
      <c r="D191" s="286">
        <v>15</v>
      </c>
      <c r="E191" s="286">
        <v>31</v>
      </c>
      <c r="F191" s="287">
        <v>68.745</v>
      </c>
      <c r="G191" s="288">
        <v>2</v>
      </c>
      <c r="H191" s="287">
        <v>64</v>
      </c>
      <c r="I191" s="287">
        <v>58</v>
      </c>
      <c r="J191" s="287">
        <v>-6</v>
      </c>
      <c r="K191" s="287"/>
      <c r="L191" s="287">
        <v>10.368</v>
      </c>
      <c r="M191" s="287">
        <v>0.29</v>
      </c>
      <c r="N191" s="287">
        <v>0.087</v>
      </c>
      <c r="O191" s="301">
        <v>80.807</v>
      </c>
      <c r="P191" s="301">
        <v>-12.062</v>
      </c>
      <c r="Q191" s="287">
        <v>0.116</v>
      </c>
    </row>
    <row r="192" spans="1:17">
      <c r="A192" s="289">
        <v>2080106</v>
      </c>
      <c r="B192" s="291" t="s">
        <v>928</v>
      </c>
      <c r="C192" s="286">
        <v>20</v>
      </c>
      <c r="D192" s="286">
        <v>6</v>
      </c>
      <c r="E192" s="286">
        <v>20</v>
      </c>
      <c r="F192" s="287">
        <v>48.66</v>
      </c>
      <c r="G192" s="288">
        <v>2</v>
      </c>
      <c r="H192" s="287">
        <v>48</v>
      </c>
      <c r="I192" s="287">
        <v>40</v>
      </c>
      <c r="J192" s="287">
        <v>-8</v>
      </c>
      <c r="K192" s="287"/>
      <c r="L192" s="287">
        <v>8.4</v>
      </c>
      <c r="M192" s="287">
        <v>0.2</v>
      </c>
      <c r="N192" s="287">
        <v>0.06</v>
      </c>
      <c r="O192" s="301">
        <v>58.862</v>
      </c>
      <c r="P192" s="301">
        <v>-10.202</v>
      </c>
      <c r="Q192" s="287">
        <v>0.08</v>
      </c>
    </row>
    <row r="193" spans="1:17">
      <c r="A193" s="289">
        <v>2080107</v>
      </c>
      <c r="B193" s="291" t="s">
        <v>929</v>
      </c>
      <c r="C193" s="286">
        <v>9</v>
      </c>
      <c r="D193" s="286">
        <v>9</v>
      </c>
      <c r="E193" s="286">
        <v>9</v>
      </c>
      <c r="F193" s="287">
        <v>18.117</v>
      </c>
      <c r="G193" s="288">
        <v>2</v>
      </c>
      <c r="H193" s="287">
        <v>18</v>
      </c>
      <c r="I193" s="287">
        <v>18</v>
      </c>
      <c r="J193" s="287">
        <v>0</v>
      </c>
      <c r="K193" s="287"/>
      <c r="L193" s="287">
        <v>0</v>
      </c>
      <c r="M193" s="287">
        <v>0.09</v>
      </c>
      <c r="N193" s="287">
        <v>0.027</v>
      </c>
      <c r="O193" s="301">
        <v>18.117</v>
      </c>
      <c r="P193" s="301">
        <v>0</v>
      </c>
      <c r="Q193" s="287">
        <v>0.036</v>
      </c>
    </row>
    <row r="194" spans="1:17">
      <c r="A194" s="289">
        <v>2080107</v>
      </c>
      <c r="B194" s="291" t="s">
        <v>930</v>
      </c>
      <c r="C194" s="286">
        <v>43</v>
      </c>
      <c r="D194" s="286">
        <v>20</v>
      </c>
      <c r="E194" s="286">
        <v>40</v>
      </c>
      <c r="F194" s="287">
        <v>100.959</v>
      </c>
      <c r="G194" s="288">
        <v>2</v>
      </c>
      <c r="H194" s="287">
        <v>88</v>
      </c>
      <c r="I194" s="287">
        <v>86</v>
      </c>
      <c r="J194" s="287">
        <v>-2</v>
      </c>
      <c r="K194" s="287"/>
      <c r="L194" s="287">
        <v>14.4</v>
      </c>
      <c r="M194" s="287">
        <v>0.43</v>
      </c>
      <c r="N194" s="287">
        <v>0.129</v>
      </c>
      <c r="O194" s="301">
        <v>103.922</v>
      </c>
      <c r="P194" s="301">
        <v>-2.96299999999998</v>
      </c>
      <c r="Q194" s="287">
        <v>0.172</v>
      </c>
    </row>
    <row r="195" ht="14.25" spans="1:17">
      <c r="A195" s="289">
        <v>20802</v>
      </c>
      <c r="B195" s="290" t="s">
        <v>1093</v>
      </c>
      <c r="C195" s="286">
        <v>40</v>
      </c>
      <c r="D195" s="286">
        <v>28</v>
      </c>
      <c r="E195" s="286">
        <v>41</v>
      </c>
      <c r="F195" s="287">
        <v>49.268</v>
      </c>
      <c r="G195" s="288"/>
      <c r="H195" s="287"/>
      <c r="I195" s="287">
        <v>40</v>
      </c>
      <c r="J195" s="287">
        <v>2</v>
      </c>
      <c r="K195" s="287"/>
      <c r="L195" s="287">
        <v>8.748</v>
      </c>
      <c r="M195" s="287">
        <v>0.4</v>
      </c>
      <c r="N195" s="287">
        <v>0.12</v>
      </c>
      <c r="O195" s="287">
        <v>48.672</v>
      </c>
      <c r="P195" s="287">
        <v>0.595999999999997</v>
      </c>
      <c r="Q195" s="287">
        <v>0.16</v>
      </c>
    </row>
    <row r="196" spans="1:17">
      <c r="A196" s="289">
        <v>2080201</v>
      </c>
      <c r="B196" s="291" t="s">
        <v>932</v>
      </c>
      <c r="C196" s="286">
        <v>40</v>
      </c>
      <c r="D196" s="286">
        <v>28</v>
      </c>
      <c r="E196" s="286">
        <v>41</v>
      </c>
      <c r="F196" s="287">
        <v>49.268</v>
      </c>
      <c r="G196" s="288">
        <v>1</v>
      </c>
      <c r="H196" s="287">
        <v>38</v>
      </c>
      <c r="I196" s="287">
        <v>40</v>
      </c>
      <c r="J196" s="287">
        <v>2</v>
      </c>
      <c r="K196" s="287"/>
      <c r="L196" s="287">
        <v>8.748</v>
      </c>
      <c r="M196" s="287">
        <v>0.4</v>
      </c>
      <c r="N196" s="287">
        <v>0.12</v>
      </c>
      <c r="O196" s="301">
        <v>48.672</v>
      </c>
      <c r="P196" s="301">
        <v>0.595999999999997</v>
      </c>
      <c r="Q196" s="287">
        <v>0.16</v>
      </c>
    </row>
    <row r="197" ht="14.25" spans="1:17">
      <c r="A197" s="289">
        <v>20811</v>
      </c>
      <c r="B197" s="290" t="s">
        <v>1094</v>
      </c>
      <c r="C197" s="286">
        <v>13</v>
      </c>
      <c r="D197" s="286">
        <v>7</v>
      </c>
      <c r="E197" s="286">
        <v>12</v>
      </c>
      <c r="F197" s="287">
        <v>19.489</v>
      </c>
      <c r="G197" s="288"/>
      <c r="H197" s="287"/>
      <c r="I197" s="287">
        <v>15</v>
      </c>
      <c r="J197" s="287">
        <v>0</v>
      </c>
      <c r="K197" s="287"/>
      <c r="L197" s="287">
        <v>4.32</v>
      </c>
      <c r="M197" s="287">
        <v>0.13</v>
      </c>
      <c r="N197" s="287">
        <v>0.039</v>
      </c>
      <c r="O197" s="287">
        <v>19.446</v>
      </c>
      <c r="P197" s="287">
        <v>0.0429999999999993</v>
      </c>
      <c r="Q197" s="287">
        <v>0.052</v>
      </c>
    </row>
    <row r="198" spans="1:17">
      <c r="A198" s="289">
        <v>2081101</v>
      </c>
      <c r="B198" s="291" t="s">
        <v>937</v>
      </c>
      <c r="C198" s="286">
        <v>13</v>
      </c>
      <c r="D198" s="286">
        <v>7</v>
      </c>
      <c r="E198" s="286">
        <v>12</v>
      </c>
      <c r="F198" s="287">
        <v>19.489</v>
      </c>
      <c r="G198" s="293" t="s">
        <v>1056</v>
      </c>
      <c r="H198" s="287">
        <v>15</v>
      </c>
      <c r="I198" s="287">
        <v>15</v>
      </c>
      <c r="J198" s="287">
        <v>0</v>
      </c>
      <c r="K198" s="287"/>
      <c r="L198" s="287">
        <v>4.32</v>
      </c>
      <c r="M198" s="287">
        <v>0.13</v>
      </c>
      <c r="N198" s="287">
        <v>0.039</v>
      </c>
      <c r="O198" s="301">
        <v>19.446</v>
      </c>
      <c r="P198" s="301">
        <v>0.0429999999999993</v>
      </c>
      <c r="Q198" s="287">
        <v>0.052</v>
      </c>
    </row>
    <row r="199" ht="14.25" spans="1:17">
      <c r="A199" s="289">
        <v>20828</v>
      </c>
      <c r="B199" s="290" t="s">
        <v>1095</v>
      </c>
      <c r="C199" s="286">
        <v>32</v>
      </c>
      <c r="D199" s="286">
        <v>27</v>
      </c>
      <c r="E199" s="286">
        <v>32</v>
      </c>
      <c r="F199" s="287">
        <v>36.724</v>
      </c>
      <c r="G199" s="288"/>
      <c r="H199" s="287"/>
      <c r="I199" s="287">
        <v>32</v>
      </c>
      <c r="J199" s="287">
        <v>3</v>
      </c>
      <c r="K199" s="287"/>
      <c r="L199" s="287">
        <v>4.308</v>
      </c>
      <c r="M199" s="287">
        <v>0.32</v>
      </c>
      <c r="N199" s="287">
        <v>0.096</v>
      </c>
      <c r="O199" s="287">
        <v>34.829</v>
      </c>
      <c r="P199" s="287">
        <v>1.895</v>
      </c>
      <c r="Q199" s="287">
        <v>0.128</v>
      </c>
    </row>
    <row r="200" spans="1:17">
      <c r="A200" s="289">
        <v>2082801</v>
      </c>
      <c r="B200" s="291" t="s">
        <v>939</v>
      </c>
      <c r="C200" s="286">
        <v>32</v>
      </c>
      <c r="D200" s="286">
        <v>27</v>
      </c>
      <c r="E200" s="286">
        <v>32</v>
      </c>
      <c r="F200" s="287">
        <v>36.724</v>
      </c>
      <c r="G200" s="288">
        <v>1</v>
      </c>
      <c r="H200" s="287">
        <v>29</v>
      </c>
      <c r="I200" s="287">
        <v>32</v>
      </c>
      <c r="J200" s="287">
        <v>3</v>
      </c>
      <c r="K200" s="287"/>
      <c r="L200" s="287">
        <v>4.308</v>
      </c>
      <c r="M200" s="287">
        <v>0.32</v>
      </c>
      <c r="N200" s="287">
        <v>0.096</v>
      </c>
      <c r="O200" s="301">
        <v>34.829</v>
      </c>
      <c r="P200" s="301">
        <v>1.895</v>
      </c>
      <c r="Q200" s="287">
        <v>0.128</v>
      </c>
    </row>
    <row r="201" spans="1:17">
      <c r="A201" s="289">
        <v>210</v>
      </c>
      <c r="B201" s="285" t="s">
        <v>1096</v>
      </c>
      <c r="C201" s="286">
        <v>895</v>
      </c>
      <c r="D201" s="286">
        <v>813</v>
      </c>
      <c r="E201" s="286">
        <v>1014</v>
      </c>
      <c r="F201" s="287">
        <v>371.395</v>
      </c>
      <c r="G201" s="288"/>
      <c r="H201" s="287"/>
      <c r="I201" s="287">
        <v>302.4</v>
      </c>
      <c r="J201" s="287">
        <v>-15.8</v>
      </c>
      <c r="K201" s="287"/>
      <c r="L201" s="287">
        <v>57.36</v>
      </c>
      <c r="M201" s="287">
        <v>8.95</v>
      </c>
      <c r="N201" s="287">
        <v>2.685</v>
      </c>
      <c r="O201" s="287">
        <v>384.128</v>
      </c>
      <c r="P201" s="287">
        <v>-12.733</v>
      </c>
      <c r="Q201" s="287">
        <v>3.58</v>
      </c>
    </row>
    <row r="202" ht="14.25" spans="1:17">
      <c r="A202" s="289">
        <v>21001</v>
      </c>
      <c r="B202" s="290" t="s">
        <v>1097</v>
      </c>
      <c r="C202" s="286">
        <v>42</v>
      </c>
      <c r="D202" s="286">
        <v>21</v>
      </c>
      <c r="E202" s="286">
        <v>42</v>
      </c>
      <c r="F202" s="287">
        <v>60.186</v>
      </c>
      <c r="G202" s="288"/>
      <c r="H202" s="287"/>
      <c r="I202" s="287">
        <v>42</v>
      </c>
      <c r="J202" s="287">
        <v>-2</v>
      </c>
      <c r="K202" s="287"/>
      <c r="L202" s="287">
        <v>17.64</v>
      </c>
      <c r="M202" s="287">
        <v>0.42</v>
      </c>
      <c r="N202" s="287">
        <v>0.126</v>
      </c>
      <c r="O202" s="287">
        <v>63.52</v>
      </c>
      <c r="P202" s="287">
        <v>-3.334</v>
      </c>
      <c r="Q202" s="287">
        <v>0.168</v>
      </c>
    </row>
    <row r="203" spans="1:17">
      <c r="A203" s="289">
        <v>2100101</v>
      </c>
      <c r="B203" s="291" t="s">
        <v>944</v>
      </c>
      <c r="C203" s="286">
        <v>42</v>
      </c>
      <c r="D203" s="286">
        <v>21</v>
      </c>
      <c r="E203" s="286">
        <v>42</v>
      </c>
      <c r="F203" s="287">
        <v>60.186</v>
      </c>
      <c r="G203" s="288">
        <v>1</v>
      </c>
      <c r="H203" s="287">
        <v>44</v>
      </c>
      <c r="I203" s="287">
        <v>42</v>
      </c>
      <c r="J203" s="287">
        <v>-2</v>
      </c>
      <c r="K203" s="287"/>
      <c r="L203" s="287">
        <v>17.64</v>
      </c>
      <c r="M203" s="287">
        <v>0.42</v>
      </c>
      <c r="N203" s="287">
        <v>0.126</v>
      </c>
      <c r="O203" s="301">
        <v>63.52</v>
      </c>
      <c r="P203" s="301">
        <v>-3.334</v>
      </c>
      <c r="Q203" s="287">
        <v>0.168</v>
      </c>
    </row>
    <row r="204" ht="14.25" spans="1:17">
      <c r="A204" s="289">
        <v>21003</v>
      </c>
      <c r="B204" s="290" t="s">
        <v>1098</v>
      </c>
      <c r="C204" s="286">
        <v>657</v>
      </c>
      <c r="D204" s="286">
        <v>657</v>
      </c>
      <c r="E204" s="286">
        <v>730</v>
      </c>
      <c r="F204" s="287">
        <v>8.541</v>
      </c>
      <c r="G204" s="288"/>
      <c r="H204" s="287"/>
      <c r="I204" s="287">
        <v>0</v>
      </c>
      <c r="J204" s="287">
        <v>0</v>
      </c>
      <c r="K204" s="287"/>
      <c r="L204" s="287">
        <v>0</v>
      </c>
      <c r="M204" s="287">
        <v>6.57</v>
      </c>
      <c r="N204" s="287">
        <v>1.971</v>
      </c>
      <c r="O204" s="287">
        <v>0</v>
      </c>
      <c r="P204" s="287">
        <v>8.541</v>
      </c>
      <c r="Q204" s="287">
        <v>2.628</v>
      </c>
    </row>
    <row r="205" spans="1:17">
      <c r="A205" s="289">
        <v>2100302</v>
      </c>
      <c r="B205" s="291" t="s">
        <v>946</v>
      </c>
      <c r="C205" s="286">
        <v>59</v>
      </c>
      <c r="D205" s="286">
        <v>59</v>
      </c>
      <c r="E205" s="286">
        <v>66</v>
      </c>
      <c r="F205" s="287">
        <v>0.767</v>
      </c>
      <c r="G205" s="303"/>
      <c r="H205" s="287"/>
      <c r="I205" s="287">
        <v>0</v>
      </c>
      <c r="J205" s="287">
        <v>0</v>
      </c>
      <c r="K205" s="287"/>
      <c r="L205" s="287">
        <v>0</v>
      </c>
      <c r="M205" s="287">
        <v>0.59</v>
      </c>
      <c r="N205" s="287">
        <v>0.177</v>
      </c>
      <c r="O205" s="301">
        <v>0</v>
      </c>
      <c r="P205" s="301">
        <v>0.767</v>
      </c>
      <c r="Q205" s="287">
        <v>0.236</v>
      </c>
    </row>
    <row r="206" spans="1:17">
      <c r="A206" s="289">
        <v>2100302</v>
      </c>
      <c r="B206" s="291" t="s">
        <v>947</v>
      </c>
      <c r="C206" s="286">
        <v>53</v>
      </c>
      <c r="D206" s="286">
        <v>53</v>
      </c>
      <c r="E206" s="286">
        <v>55</v>
      </c>
      <c r="F206" s="287">
        <v>0.689</v>
      </c>
      <c r="G206" s="303"/>
      <c r="H206" s="287"/>
      <c r="I206" s="287">
        <v>0</v>
      </c>
      <c r="J206" s="287">
        <v>0</v>
      </c>
      <c r="K206" s="287"/>
      <c r="L206" s="287">
        <v>0</v>
      </c>
      <c r="M206" s="287">
        <v>0.53</v>
      </c>
      <c r="N206" s="287">
        <v>0.159</v>
      </c>
      <c r="O206" s="301">
        <v>0</v>
      </c>
      <c r="P206" s="301">
        <v>0.689</v>
      </c>
      <c r="Q206" s="287">
        <v>0.212</v>
      </c>
    </row>
    <row r="207" spans="1:17">
      <c r="A207" s="289">
        <v>2100302</v>
      </c>
      <c r="B207" s="291" t="s">
        <v>948</v>
      </c>
      <c r="C207" s="286">
        <v>48</v>
      </c>
      <c r="D207" s="286">
        <v>48</v>
      </c>
      <c r="E207" s="286">
        <v>61</v>
      </c>
      <c r="F207" s="287">
        <v>0.624</v>
      </c>
      <c r="G207" s="303"/>
      <c r="H207" s="287"/>
      <c r="I207" s="287">
        <v>0</v>
      </c>
      <c r="J207" s="287">
        <v>0</v>
      </c>
      <c r="K207" s="287"/>
      <c r="L207" s="287">
        <v>0</v>
      </c>
      <c r="M207" s="287">
        <v>0.48</v>
      </c>
      <c r="N207" s="287">
        <v>0.144</v>
      </c>
      <c r="O207" s="301">
        <v>0</v>
      </c>
      <c r="P207" s="301">
        <v>0.624</v>
      </c>
      <c r="Q207" s="287">
        <v>0.192</v>
      </c>
    </row>
    <row r="208" spans="1:17">
      <c r="A208" s="289">
        <v>2100302</v>
      </c>
      <c r="B208" s="291" t="s">
        <v>949</v>
      </c>
      <c r="C208" s="286">
        <v>50</v>
      </c>
      <c r="D208" s="286">
        <v>50</v>
      </c>
      <c r="E208" s="286">
        <v>51</v>
      </c>
      <c r="F208" s="287">
        <v>0.65</v>
      </c>
      <c r="G208" s="303"/>
      <c r="H208" s="287"/>
      <c r="I208" s="287">
        <v>0</v>
      </c>
      <c r="J208" s="287">
        <v>0</v>
      </c>
      <c r="K208" s="287"/>
      <c r="L208" s="287">
        <v>0</v>
      </c>
      <c r="M208" s="287">
        <v>0.5</v>
      </c>
      <c r="N208" s="287">
        <v>0.15</v>
      </c>
      <c r="O208" s="301">
        <v>0</v>
      </c>
      <c r="P208" s="301">
        <v>0.65</v>
      </c>
      <c r="Q208" s="287">
        <v>0.2</v>
      </c>
    </row>
    <row r="209" spans="1:17">
      <c r="A209" s="289">
        <v>2100302</v>
      </c>
      <c r="B209" s="291" t="s">
        <v>950</v>
      </c>
      <c r="C209" s="286">
        <v>61</v>
      </c>
      <c r="D209" s="286">
        <v>61</v>
      </c>
      <c r="E209" s="286">
        <v>61</v>
      </c>
      <c r="F209" s="287">
        <v>0.793</v>
      </c>
      <c r="G209" s="303"/>
      <c r="H209" s="287"/>
      <c r="I209" s="287">
        <v>0</v>
      </c>
      <c r="J209" s="287">
        <v>0</v>
      </c>
      <c r="K209" s="287"/>
      <c r="L209" s="287">
        <v>0</v>
      </c>
      <c r="M209" s="287">
        <v>0.61</v>
      </c>
      <c r="N209" s="287">
        <v>0.183</v>
      </c>
      <c r="O209" s="301">
        <v>0</v>
      </c>
      <c r="P209" s="301">
        <v>0.793</v>
      </c>
      <c r="Q209" s="287">
        <v>0.244</v>
      </c>
    </row>
    <row r="210" spans="1:17">
      <c r="A210" s="289">
        <v>2100302</v>
      </c>
      <c r="B210" s="291" t="s">
        <v>951</v>
      </c>
      <c r="C210" s="286">
        <v>34</v>
      </c>
      <c r="D210" s="286">
        <v>34</v>
      </c>
      <c r="E210" s="286">
        <v>35</v>
      </c>
      <c r="F210" s="287">
        <v>0.442</v>
      </c>
      <c r="G210" s="303"/>
      <c r="H210" s="287"/>
      <c r="I210" s="287">
        <v>0</v>
      </c>
      <c r="J210" s="287">
        <v>0</v>
      </c>
      <c r="K210" s="287"/>
      <c r="L210" s="287">
        <v>0</v>
      </c>
      <c r="M210" s="287">
        <v>0.34</v>
      </c>
      <c r="N210" s="287">
        <v>0.102</v>
      </c>
      <c r="O210" s="301">
        <v>0</v>
      </c>
      <c r="P210" s="301">
        <v>0.442</v>
      </c>
      <c r="Q210" s="287">
        <v>0.136</v>
      </c>
    </row>
    <row r="211" spans="1:17">
      <c r="A211" s="289">
        <v>2100302</v>
      </c>
      <c r="B211" s="291" t="s">
        <v>952</v>
      </c>
      <c r="C211" s="286">
        <v>32</v>
      </c>
      <c r="D211" s="286">
        <v>32</v>
      </c>
      <c r="E211" s="286">
        <v>35</v>
      </c>
      <c r="F211" s="287">
        <v>0.416</v>
      </c>
      <c r="G211" s="303"/>
      <c r="H211" s="287"/>
      <c r="I211" s="287">
        <v>0</v>
      </c>
      <c r="J211" s="287">
        <v>0</v>
      </c>
      <c r="K211" s="287"/>
      <c r="L211" s="287">
        <v>0</v>
      </c>
      <c r="M211" s="287">
        <v>0.32</v>
      </c>
      <c r="N211" s="287">
        <v>0.096</v>
      </c>
      <c r="O211" s="301">
        <v>0</v>
      </c>
      <c r="P211" s="301">
        <v>0.416</v>
      </c>
      <c r="Q211" s="287">
        <v>0.128</v>
      </c>
    </row>
    <row r="212" spans="1:17">
      <c r="A212" s="289">
        <v>2100302</v>
      </c>
      <c r="B212" s="291" t="s">
        <v>953</v>
      </c>
      <c r="C212" s="286">
        <v>18</v>
      </c>
      <c r="D212" s="286">
        <v>18</v>
      </c>
      <c r="E212" s="286">
        <v>18</v>
      </c>
      <c r="F212" s="287">
        <v>0.234</v>
      </c>
      <c r="G212" s="303"/>
      <c r="H212" s="287"/>
      <c r="I212" s="287">
        <v>0</v>
      </c>
      <c r="J212" s="287">
        <v>0</v>
      </c>
      <c r="K212" s="287"/>
      <c r="L212" s="287">
        <v>0</v>
      </c>
      <c r="M212" s="287">
        <v>0.18</v>
      </c>
      <c r="N212" s="287">
        <v>0.054</v>
      </c>
      <c r="O212" s="301">
        <v>0</v>
      </c>
      <c r="P212" s="301">
        <v>0.234</v>
      </c>
      <c r="Q212" s="287">
        <v>0.072</v>
      </c>
    </row>
    <row r="213" spans="1:17">
      <c r="A213" s="289">
        <v>2100302</v>
      </c>
      <c r="B213" s="291" t="s">
        <v>954</v>
      </c>
      <c r="C213" s="286">
        <v>32</v>
      </c>
      <c r="D213" s="286">
        <v>32</v>
      </c>
      <c r="E213" s="286">
        <v>46</v>
      </c>
      <c r="F213" s="287">
        <v>0.416</v>
      </c>
      <c r="G213" s="303"/>
      <c r="H213" s="287"/>
      <c r="I213" s="287">
        <v>0</v>
      </c>
      <c r="J213" s="287">
        <v>0</v>
      </c>
      <c r="K213" s="287"/>
      <c r="L213" s="287">
        <v>0</v>
      </c>
      <c r="M213" s="287">
        <v>0.32</v>
      </c>
      <c r="N213" s="287">
        <v>0.096</v>
      </c>
      <c r="O213" s="301">
        <v>0</v>
      </c>
      <c r="P213" s="301">
        <v>0.416</v>
      </c>
      <c r="Q213" s="287">
        <v>0.128</v>
      </c>
    </row>
    <row r="214" spans="1:17">
      <c r="A214" s="289">
        <v>2100302</v>
      </c>
      <c r="B214" s="291" t="s">
        <v>955</v>
      </c>
      <c r="C214" s="286">
        <v>23</v>
      </c>
      <c r="D214" s="286">
        <v>23</v>
      </c>
      <c r="E214" s="286">
        <v>41</v>
      </c>
      <c r="F214" s="287">
        <v>0.299</v>
      </c>
      <c r="G214" s="303"/>
      <c r="H214" s="287"/>
      <c r="I214" s="287">
        <v>0</v>
      </c>
      <c r="J214" s="287">
        <v>0</v>
      </c>
      <c r="K214" s="287"/>
      <c r="L214" s="287">
        <v>0</v>
      </c>
      <c r="M214" s="287">
        <v>0.23</v>
      </c>
      <c r="N214" s="287">
        <v>0.069</v>
      </c>
      <c r="O214" s="301">
        <v>0</v>
      </c>
      <c r="P214" s="301">
        <v>0.299</v>
      </c>
      <c r="Q214" s="287">
        <v>0.092</v>
      </c>
    </row>
    <row r="215" spans="1:17">
      <c r="A215" s="289">
        <v>2100302</v>
      </c>
      <c r="B215" s="291" t="s">
        <v>956</v>
      </c>
      <c r="C215" s="286">
        <v>37</v>
      </c>
      <c r="D215" s="286">
        <v>37</v>
      </c>
      <c r="E215" s="286">
        <v>38</v>
      </c>
      <c r="F215" s="287">
        <v>0.481</v>
      </c>
      <c r="G215" s="303"/>
      <c r="H215" s="287"/>
      <c r="I215" s="287">
        <v>0</v>
      </c>
      <c r="J215" s="287">
        <v>0</v>
      </c>
      <c r="K215" s="287"/>
      <c r="L215" s="287">
        <v>0</v>
      </c>
      <c r="M215" s="287">
        <v>0.37</v>
      </c>
      <c r="N215" s="287">
        <v>0.111</v>
      </c>
      <c r="O215" s="301">
        <v>0</v>
      </c>
      <c r="P215" s="301">
        <v>0.481</v>
      </c>
      <c r="Q215" s="287">
        <v>0.148</v>
      </c>
    </row>
    <row r="216" spans="1:17">
      <c r="A216" s="289">
        <v>2100302</v>
      </c>
      <c r="B216" s="291" t="s">
        <v>957</v>
      </c>
      <c r="C216" s="286">
        <v>31</v>
      </c>
      <c r="D216" s="286">
        <v>31</v>
      </c>
      <c r="E216" s="286">
        <v>35</v>
      </c>
      <c r="F216" s="287">
        <v>0.403</v>
      </c>
      <c r="G216" s="303"/>
      <c r="H216" s="287"/>
      <c r="I216" s="287">
        <v>0</v>
      </c>
      <c r="J216" s="287">
        <v>0</v>
      </c>
      <c r="K216" s="287"/>
      <c r="L216" s="287">
        <v>0</v>
      </c>
      <c r="M216" s="287">
        <v>0.31</v>
      </c>
      <c r="N216" s="287">
        <v>0.093</v>
      </c>
      <c r="O216" s="301">
        <v>0</v>
      </c>
      <c r="P216" s="301">
        <v>0.403</v>
      </c>
      <c r="Q216" s="287">
        <v>0.124</v>
      </c>
    </row>
    <row r="217" spans="1:17">
      <c r="A217" s="289">
        <v>2100302</v>
      </c>
      <c r="B217" s="291" t="s">
        <v>958</v>
      </c>
      <c r="C217" s="286">
        <v>19</v>
      </c>
      <c r="D217" s="286">
        <v>19</v>
      </c>
      <c r="E217" s="286">
        <v>23</v>
      </c>
      <c r="F217" s="287">
        <v>0.247</v>
      </c>
      <c r="G217" s="303"/>
      <c r="H217" s="287"/>
      <c r="I217" s="287">
        <v>0</v>
      </c>
      <c r="J217" s="287">
        <v>0</v>
      </c>
      <c r="K217" s="287"/>
      <c r="L217" s="287">
        <v>0</v>
      </c>
      <c r="M217" s="287">
        <v>0.19</v>
      </c>
      <c r="N217" s="287">
        <v>0.057</v>
      </c>
      <c r="O217" s="301">
        <v>0</v>
      </c>
      <c r="P217" s="301">
        <v>0.247</v>
      </c>
      <c r="Q217" s="287">
        <v>0.076</v>
      </c>
    </row>
    <row r="218" spans="1:17">
      <c r="A218" s="289">
        <v>2100302</v>
      </c>
      <c r="B218" s="291" t="s">
        <v>959</v>
      </c>
      <c r="C218" s="286">
        <v>41</v>
      </c>
      <c r="D218" s="286">
        <v>41</v>
      </c>
      <c r="E218" s="286">
        <v>42</v>
      </c>
      <c r="F218" s="287">
        <v>0.533</v>
      </c>
      <c r="G218" s="303"/>
      <c r="H218" s="287"/>
      <c r="I218" s="287">
        <v>0</v>
      </c>
      <c r="J218" s="287">
        <v>0</v>
      </c>
      <c r="K218" s="287"/>
      <c r="L218" s="287">
        <v>0</v>
      </c>
      <c r="M218" s="287">
        <v>0.41</v>
      </c>
      <c r="N218" s="287">
        <v>0.123</v>
      </c>
      <c r="O218" s="301">
        <v>0</v>
      </c>
      <c r="P218" s="301">
        <v>0.533</v>
      </c>
      <c r="Q218" s="287">
        <v>0.164</v>
      </c>
    </row>
    <row r="219" spans="1:17">
      <c r="A219" s="289">
        <v>2100302</v>
      </c>
      <c r="B219" s="291" t="s">
        <v>960</v>
      </c>
      <c r="C219" s="286">
        <v>30</v>
      </c>
      <c r="D219" s="286">
        <v>30</v>
      </c>
      <c r="E219" s="286">
        <v>28</v>
      </c>
      <c r="F219" s="287">
        <v>0.39</v>
      </c>
      <c r="G219" s="303"/>
      <c r="H219" s="287"/>
      <c r="I219" s="287">
        <v>0</v>
      </c>
      <c r="J219" s="287">
        <v>0</v>
      </c>
      <c r="K219" s="287"/>
      <c r="L219" s="287">
        <v>0</v>
      </c>
      <c r="M219" s="287">
        <v>0.3</v>
      </c>
      <c r="N219" s="287">
        <v>0.09</v>
      </c>
      <c r="O219" s="301">
        <v>0</v>
      </c>
      <c r="P219" s="301">
        <v>0.39</v>
      </c>
      <c r="Q219" s="287">
        <v>0.12</v>
      </c>
    </row>
    <row r="220" spans="1:17">
      <c r="A220" s="289">
        <v>2100302</v>
      </c>
      <c r="B220" s="291" t="s">
        <v>961</v>
      </c>
      <c r="C220" s="286">
        <v>32</v>
      </c>
      <c r="D220" s="286">
        <v>32</v>
      </c>
      <c r="E220" s="286">
        <v>35</v>
      </c>
      <c r="F220" s="287">
        <v>0.416</v>
      </c>
      <c r="G220" s="303"/>
      <c r="H220" s="287"/>
      <c r="I220" s="287">
        <v>0</v>
      </c>
      <c r="J220" s="287">
        <v>0</v>
      </c>
      <c r="K220" s="287"/>
      <c r="L220" s="287">
        <v>0</v>
      </c>
      <c r="M220" s="287">
        <v>0.32</v>
      </c>
      <c r="N220" s="287">
        <v>0.096</v>
      </c>
      <c r="O220" s="301">
        <v>0</v>
      </c>
      <c r="P220" s="301">
        <v>0.416</v>
      </c>
      <c r="Q220" s="287">
        <v>0.128</v>
      </c>
    </row>
    <row r="221" spans="1:17">
      <c r="A221" s="289">
        <v>2100302</v>
      </c>
      <c r="B221" s="291" t="s">
        <v>962</v>
      </c>
      <c r="C221" s="286">
        <v>29</v>
      </c>
      <c r="D221" s="286">
        <v>29</v>
      </c>
      <c r="E221" s="286">
        <v>30</v>
      </c>
      <c r="F221" s="287">
        <v>0.377</v>
      </c>
      <c r="G221" s="303"/>
      <c r="H221" s="287"/>
      <c r="I221" s="287">
        <v>0</v>
      </c>
      <c r="J221" s="287">
        <v>0</v>
      </c>
      <c r="K221" s="287"/>
      <c r="L221" s="287">
        <v>0</v>
      </c>
      <c r="M221" s="287">
        <v>0.29</v>
      </c>
      <c r="N221" s="287">
        <v>0.087</v>
      </c>
      <c r="O221" s="301">
        <v>0</v>
      </c>
      <c r="P221" s="301">
        <v>0.377</v>
      </c>
      <c r="Q221" s="287">
        <v>0.116</v>
      </c>
    </row>
    <row r="222" spans="1:17">
      <c r="A222" s="289">
        <v>2100302</v>
      </c>
      <c r="B222" s="291" t="s">
        <v>963</v>
      </c>
      <c r="C222" s="286">
        <v>28</v>
      </c>
      <c r="D222" s="286">
        <v>28</v>
      </c>
      <c r="E222" s="286">
        <v>30</v>
      </c>
      <c r="F222" s="287">
        <v>0.364</v>
      </c>
      <c r="G222" s="303"/>
      <c r="H222" s="287"/>
      <c r="I222" s="287">
        <v>0</v>
      </c>
      <c r="J222" s="287">
        <v>0</v>
      </c>
      <c r="K222" s="287"/>
      <c r="L222" s="287">
        <v>0</v>
      </c>
      <c r="M222" s="287">
        <v>0.28</v>
      </c>
      <c r="N222" s="287">
        <v>0.084</v>
      </c>
      <c r="O222" s="301">
        <v>0</v>
      </c>
      <c r="P222" s="301">
        <v>0.364</v>
      </c>
      <c r="Q222" s="287">
        <v>0.112</v>
      </c>
    </row>
    <row r="223" ht="14.25" spans="1:17">
      <c r="A223" s="289">
        <v>21004</v>
      </c>
      <c r="B223" s="290" t="s">
        <v>1099</v>
      </c>
      <c r="C223" s="286">
        <v>152</v>
      </c>
      <c r="D223" s="286">
        <v>135</v>
      </c>
      <c r="E223" s="286">
        <v>179</v>
      </c>
      <c r="F223" s="287">
        <v>185.236</v>
      </c>
      <c r="G223" s="288"/>
      <c r="H223" s="287"/>
      <c r="I223" s="287">
        <v>172.4</v>
      </c>
      <c r="J223" s="287">
        <v>-11.8</v>
      </c>
      <c r="K223" s="287"/>
      <c r="L223" s="287">
        <v>10.86</v>
      </c>
      <c r="M223" s="287">
        <v>1.52</v>
      </c>
      <c r="N223" s="287">
        <v>0.456</v>
      </c>
      <c r="O223" s="287">
        <v>197.497</v>
      </c>
      <c r="P223" s="287">
        <v>-12.261</v>
      </c>
      <c r="Q223" s="287">
        <v>0.608</v>
      </c>
    </row>
    <row r="224" spans="1:17">
      <c r="A224" s="289">
        <v>2100401</v>
      </c>
      <c r="B224" s="291" t="s">
        <v>965</v>
      </c>
      <c r="C224" s="286">
        <v>59</v>
      </c>
      <c r="D224" s="286">
        <v>59</v>
      </c>
      <c r="E224" s="286">
        <v>77</v>
      </c>
      <c r="F224" s="287">
        <v>59.767</v>
      </c>
      <c r="G224" s="288">
        <v>1</v>
      </c>
      <c r="H224" s="287">
        <v>62</v>
      </c>
      <c r="I224" s="287">
        <v>59</v>
      </c>
      <c r="J224" s="287">
        <v>-3</v>
      </c>
      <c r="K224" s="287"/>
      <c r="L224" s="287">
        <v>0</v>
      </c>
      <c r="M224" s="287">
        <v>0.59</v>
      </c>
      <c r="N224" s="287">
        <v>0.177</v>
      </c>
      <c r="O224" s="301">
        <v>62.806</v>
      </c>
      <c r="P224" s="301">
        <v>-3.03899999999999</v>
      </c>
      <c r="Q224" s="287">
        <v>0.236</v>
      </c>
    </row>
    <row r="225" spans="1:17">
      <c r="A225" s="289">
        <v>2100402</v>
      </c>
      <c r="B225" s="291" t="s">
        <v>966</v>
      </c>
      <c r="C225" s="286">
        <v>17</v>
      </c>
      <c r="D225" s="286">
        <v>0</v>
      </c>
      <c r="E225" s="286">
        <v>26</v>
      </c>
      <c r="F225" s="287">
        <v>48.481</v>
      </c>
      <c r="G225" s="288">
        <v>2.2</v>
      </c>
      <c r="H225" s="287">
        <v>46.2</v>
      </c>
      <c r="I225" s="287">
        <v>37.4</v>
      </c>
      <c r="J225" s="287">
        <v>-8.8</v>
      </c>
      <c r="K225" s="287"/>
      <c r="L225" s="287">
        <v>10.86</v>
      </c>
      <c r="M225" s="287">
        <v>0.17</v>
      </c>
      <c r="N225" s="287">
        <v>0.051</v>
      </c>
      <c r="O225" s="301">
        <v>57.703</v>
      </c>
      <c r="P225" s="301">
        <v>-9.22199999999999</v>
      </c>
      <c r="Q225" s="287">
        <v>0.068</v>
      </c>
    </row>
    <row r="226" spans="1:17">
      <c r="A226" s="289">
        <v>2100403</v>
      </c>
      <c r="B226" s="291" t="s">
        <v>967</v>
      </c>
      <c r="C226" s="286">
        <v>76</v>
      </c>
      <c r="D226" s="286">
        <v>76</v>
      </c>
      <c r="E226" s="286">
        <v>76</v>
      </c>
      <c r="F226" s="287">
        <v>76.988</v>
      </c>
      <c r="G226" s="288">
        <v>1</v>
      </c>
      <c r="H226" s="287">
        <v>76</v>
      </c>
      <c r="I226" s="287">
        <v>76</v>
      </c>
      <c r="J226" s="287">
        <v>0</v>
      </c>
      <c r="K226" s="287"/>
      <c r="L226" s="287">
        <v>0</v>
      </c>
      <c r="M226" s="287">
        <v>0.76</v>
      </c>
      <c r="N226" s="287">
        <v>0.228</v>
      </c>
      <c r="O226" s="301">
        <v>76.988</v>
      </c>
      <c r="P226" s="301">
        <v>0</v>
      </c>
      <c r="Q226" s="287">
        <v>0.304</v>
      </c>
    </row>
    <row r="227" ht="14.25" spans="1:17">
      <c r="A227" s="289">
        <v>21007</v>
      </c>
      <c r="B227" s="290" t="s">
        <v>1100</v>
      </c>
      <c r="C227" s="286">
        <v>1</v>
      </c>
      <c r="D227" s="286">
        <v>0</v>
      </c>
      <c r="E227" s="286">
        <v>4</v>
      </c>
      <c r="F227" s="287">
        <v>2.613</v>
      </c>
      <c r="G227" s="288"/>
      <c r="H227" s="287"/>
      <c r="I227" s="287">
        <v>2</v>
      </c>
      <c r="J227" s="287">
        <v>-2</v>
      </c>
      <c r="K227" s="287"/>
      <c r="L227" s="287">
        <v>0.6</v>
      </c>
      <c r="M227" s="287">
        <v>0.01</v>
      </c>
      <c r="N227" s="287">
        <v>0.003</v>
      </c>
      <c r="O227" s="287">
        <v>5.496</v>
      </c>
      <c r="P227" s="287">
        <v>-2.883</v>
      </c>
      <c r="Q227" s="287">
        <v>0.004</v>
      </c>
    </row>
    <row r="228" spans="1:17">
      <c r="A228" s="289">
        <v>2100716</v>
      </c>
      <c r="B228" s="291" t="s">
        <v>969</v>
      </c>
      <c r="C228" s="286">
        <v>1</v>
      </c>
      <c r="D228" s="286">
        <v>0</v>
      </c>
      <c r="E228" s="286">
        <v>4</v>
      </c>
      <c r="F228" s="287">
        <v>2.613</v>
      </c>
      <c r="G228" s="288">
        <v>2</v>
      </c>
      <c r="H228" s="287">
        <v>4</v>
      </c>
      <c r="I228" s="287">
        <v>2</v>
      </c>
      <c r="J228" s="287">
        <v>-2</v>
      </c>
      <c r="K228" s="287"/>
      <c r="L228" s="287">
        <v>0.6</v>
      </c>
      <c r="M228" s="287">
        <v>0.01</v>
      </c>
      <c r="N228" s="287">
        <v>0.003</v>
      </c>
      <c r="O228" s="301">
        <v>5.496</v>
      </c>
      <c r="P228" s="301">
        <v>-2.883</v>
      </c>
      <c r="Q228" s="287">
        <v>0.004</v>
      </c>
    </row>
    <row r="229" ht="14.25" spans="1:17">
      <c r="A229" s="289">
        <v>21015</v>
      </c>
      <c r="B229" s="290" t="s">
        <v>1101</v>
      </c>
      <c r="C229" s="286">
        <v>43</v>
      </c>
      <c r="D229" s="286">
        <v>0</v>
      </c>
      <c r="E229" s="286">
        <v>59</v>
      </c>
      <c r="F229" s="287">
        <v>114.819</v>
      </c>
      <c r="G229" s="288"/>
      <c r="H229" s="287"/>
      <c r="I229" s="287">
        <v>86</v>
      </c>
      <c r="J229" s="287">
        <v>0</v>
      </c>
      <c r="K229" s="287"/>
      <c r="L229" s="287">
        <v>28.26</v>
      </c>
      <c r="M229" s="287">
        <v>0.43</v>
      </c>
      <c r="N229" s="287">
        <v>0.129</v>
      </c>
      <c r="O229" s="287">
        <v>117.615</v>
      </c>
      <c r="P229" s="287">
        <v>-2.79599999999998</v>
      </c>
      <c r="Q229" s="287">
        <v>0.172</v>
      </c>
    </row>
    <row r="230" spans="1:17">
      <c r="A230" s="289">
        <v>2101501</v>
      </c>
      <c r="B230" s="291" t="s">
        <v>974</v>
      </c>
      <c r="C230" s="286">
        <v>43</v>
      </c>
      <c r="D230" s="286">
        <v>0</v>
      </c>
      <c r="E230" s="286">
        <v>59</v>
      </c>
      <c r="F230" s="287">
        <v>114.819</v>
      </c>
      <c r="G230" s="288">
        <v>2</v>
      </c>
      <c r="H230" s="287">
        <v>86</v>
      </c>
      <c r="I230" s="287">
        <v>86</v>
      </c>
      <c r="J230" s="287">
        <v>0</v>
      </c>
      <c r="K230" s="287"/>
      <c r="L230" s="287">
        <v>28.26</v>
      </c>
      <c r="M230" s="287">
        <v>0.43</v>
      </c>
      <c r="N230" s="287">
        <v>0.129</v>
      </c>
      <c r="O230" s="301">
        <v>117.615</v>
      </c>
      <c r="P230" s="301">
        <v>-2.79599999999998</v>
      </c>
      <c r="Q230" s="287">
        <v>0.172</v>
      </c>
    </row>
    <row r="231" spans="1:17">
      <c r="A231" s="289">
        <v>211</v>
      </c>
      <c r="B231" s="285" t="s">
        <v>1102</v>
      </c>
      <c r="C231" s="286">
        <v>233</v>
      </c>
      <c r="D231" s="286">
        <v>232</v>
      </c>
      <c r="E231" s="286">
        <v>419</v>
      </c>
      <c r="F231" s="287">
        <v>501.125</v>
      </c>
      <c r="G231" s="288"/>
      <c r="H231" s="287"/>
      <c r="I231" s="287">
        <v>495</v>
      </c>
      <c r="J231" s="287">
        <v>0</v>
      </c>
      <c r="K231" s="287"/>
      <c r="L231" s="287">
        <v>3.096</v>
      </c>
      <c r="M231" s="287">
        <v>2.33</v>
      </c>
      <c r="N231" s="287">
        <v>0.699</v>
      </c>
      <c r="O231" s="287">
        <v>502.2036</v>
      </c>
      <c r="P231" s="287">
        <v>-1.07860000000001</v>
      </c>
      <c r="Q231" s="287">
        <v>0.932</v>
      </c>
    </row>
    <row r="232" ht="14.25" spans="1:17">
      <c r="A232" s="289">
        <v>21101</v>
      </c>
      <c r="B232" s="285" t="s">
        <v>1103</v>
      </c>
      <c r="C232" s="286">
        <v>3</v>
      </c>
      <c r="D232" s="286">
        <v>2</v>
      </c>
      <c r="E232" s="286">
        <v>63</v>
      </c>
      <c r="F232" s="287">
        <v>6.639</v>
      </c>
      <c r="G232" s="288"/>
      <c r="H232" s="287"/>
      <c r="I232" s="287">
        <v>6</v>
      </c>
      <c r="J232" s="287">
        <v>0</v>
      </c>
      <c r="K232" s="287"/>
      <c r="L232" s="287">
        <v>0.6</v>
      </c>
      <c r="M232" s="287">
        <v>0.03</v>
      </c>
      <c r="N232" s="287">
        <v>0.009</v>
      </c>
      <c r="O232" s="287">
        <v>7.3146</v>
      </c>
      <c r="P232" s="287">
        <v>-0.6756</v>
      </c>
      <c r="Q232" s="287">
        <v>0.012</v>
      </c>
    </row>
    <row r="233" spans="1:17">
      <c r="A233" s="289">
        <v>2110101</v>
      </c>
      <c r="B233" s="291" t="s">
        <v>977</v>
      </c>
      <c r="C233" s="286">
        <v>3</v>
      </c>
      <c r="D233" s="286">
        <v>2</v>
      </c>
      <c r="E233" s="286">
        <v>63</v>
      </c>
      <c r="F233" s="287">
        <v>6.639</v>
      </c>
      <c r="G233" s="288">
        <v>2</v>
      </c>
      <c r="H233" s="287">
        <v>6</v>
      </c>
      <c r="I233" s="287">
        <v>6</v>
      </c>
      <c r="J233" s="287">
        <v>0</v>
      </c>
      <c r="K233" s="287"/>
      <c r="L233" s="287">
        <v>0.6</v>
      </c>
      <c r="M233" s="287">
        <v>0.03</v>
      </c>
      <c r="N233" s="287">
        <v>0.009</v>
      </c>
      <c r="O233" s="301">
        <v>7.3146</v>
      </c>
      <c r="P233" s="301">
        <v>-0.6756</v>
      </c>
      <c r="Q233" s="287">
        <v>0.012</v>
      </c>
    </row>
    <row r="234" ht="14.25" spans="1:17">
      <c r="A234" s="289">
        <v>21104</v>
      </c>
      <c r="B234" s="285" t="s">
        <v>1104</v>
      </c>
      <c r="C234" s="286">
        <v>230</v>
      </c>
      <c r="D234" s="286">
        <v>230</v>
      </c>
      <c r="E234" s="286">
        <v>356</v>
      </c>
      <c r="F234" s="287">
        <v>494.486</v>
      </c>
      <c r="G234" s="288"/>
      <c r="H234" s="287"/>
      <c r="I234" s="287">
        <v>489</v>
      </c>
      <c r="J234" s="287">
        <v>0</v>
      </c>
      <c r="K234" s="287"/>
      <c r="L234" s="287">
        <v>2.496</v>
      </c>
      <c r="M234" s="287">
        <v>2.3</v>
      </c>
      <c r="N234" s="287">
        <v>0.69</v>
      </c>
      <c r="O234" s="287">
        <v>494.889</v>
      </c>
      <c r="P234" s="287">
        <v>-0.403000000000013</v>
      </c>
      <c r="Q234" s="287">
        <v>0.92</v>
      </c>
    </row>
    <row r="235" spans="1:17">
      <c r="A235" s="289">
        <v>2110406</v>
      </c>
      <c r="B235" s="291" t="s">
        <v>979</v>
      </c>
      <c r="C235" s="286">
        <v>5</v>
      </c>
      <c r="D235" s="286">
        <v>5</v>
      </c>
      <c r="E235" s="286">
        <v>6</v>
      </c>
      <c r="F235" s="287">
        <v>10.065</v>
      </c>
      <c r="G235" s="288">
        <v>2</v>
      </c>
      <c r="H235" s="287">
        <v>9</v>
      </c>
      <c r="I235" s="287">
        <v>10</v>
      </c>
      <c r="J235" s="287">
        <v>1</v>
      </c>
      <c r="K235" s="287"/>
      <c r="L235" s="287">
        <v>0</v>
      </c>
      <c r="M235" s="287">
        <v>0.05</v>
      </c>
      <c r="N235" s="287">
        <v>0.015</v>
      </c>
      <c r="O235" s="301">
        <v>9.078</v>
      </c>
      <c r="P235" s="301">
        <v>0.987000000000002</v>
      </c>
      <c r="Q235" s="287">
        <v>0.02</v>
      </c>
    </row>
    <row r="236" spans="1:17">
      <c r="A236" s="289">
        <v>2110406</v>
      </c>
      <c r="B236" s="216" t="s">
        <v>980</v>
      </c>
      <c r="C236" s="286">
        <v>181</v>
      </c>
      <c r="D236" s="286">
        <v>181</v>
      </c>
      <c r="E236" s="286">
        <v>290</v>
      </c>
      <c r="F236" s="287">
        <v>439.849</v>
      </c>
      <c r="G236" s="288">
        <v>1.5</v>
      </c>
      <c r="H236" s="287">
        <v>435</v>
      </c>
      <c r="I236" s="287">
        <v>435</v>
      </c>
      <c r="J236" s="287">
        <v>0</v>
      </c>
      <c r="K236" s="287"/>
      <c r="L236" s="287">
        <v>2.496</v>
      </c>
      <c r="M236" s="287">
        <v>1.81</v>
      </c>
      <c r="N236" s="287">
        <v>0.543</v>
      </c>
      <c r="O236" s="301">
        <v>440.226</v>
      </c>
      <c r="P236" s="301">
        <v>-0.37700000000001</v>
      </c>
      <c r="Q236" s="287">
        <v>0.724</v>
      </c>
    </row>
    <row r="237" spans="1:17">
      <c r="A237" s="289">
        <v>2110406</v>
      </c>
      <c r="B237" s="291" t="s">
        <v>981</v>
      </c>
      <c r="C237" s="286">
        <v>44</v>
      </c>
      <c r="D237" s="286">
        <v>44</v>
      </c>
      <c r="E237" s="286">
        <v>60</v>
      </c>
      <c r="F237" s="287">
        <v>44.572</v>
      </c>
      <c r="G237" s="288">
        <v>1</v>
      </c>
      <c r="H237" s="287">
        <v>45</v>
      </c>
      <c r="I237" s="287">
        <v>44</v>
      </c>
      <c r="J237" s="287">
        <v>-1</v>
      </c>
      <c r="K237" s="287"/>
      <c r="L237" s="287">
        <v>0</v>
      </c>
      <c r="M237" s="287">
        <v>0.44</v>
      </c>
      <c r="N237" s="287">
        <v>0.132</v>
      </c>
      <c r="O237" s="301">
        <v>45.585</v>
      </c>
      <c r="P237" s="301">
        <v>-1.01300000000001</v>
      </c>
      <c r="Q237" s="287">
        <v>0.176</v>
      </c>
    </row>
    <row r="238" spans="1:17">
      <c r="A238" s="289">
        <v>212</v>
      </c>
      <c r="B238" s="285" t="s">
        <v>1105</v>
      </c>
      <c r="C238" s="286">
        <v>248</v>
      </c>
      <c r="D238" s="286">
        <v>164</v>
      </c>
      <c r="E238" s="286">
        <v>268</v>
      </c>
      <c r="F238" s="287">
        <v>429.856</v>
      </c>
      <c r="G238" s="288"/>
      <c r="H238" s="287"/>
      <c r="I238" s="287">
        <v>371.6</v>
      </c>
      <c r="J238" s="287">
        <v>-71.4</v>
      </c>
      <c r="K238" s="287"/>
      <c r="L238" s="287">
        <v>55.032</v>
      </c>
      <c r="M238" s="287">
        <v>2.48</v>
      </c>
      <c r="N238" s="287">
        <v>0.744</v>
      </c>
      <c r="O238" s="287">
        <v>507.354</v>
      </c>
      <c r="P238" s="287">
        <v>-77.498</v>
      </c>
      <c r="Q238" s="287">
        <v>0.992</v>
      </c>
    </row>
    <row r="239" ht="14.25" spans="1:17">
      <c r="A239" s="289">
        <v>21201</v>
      </c>
      <c r="B239" s="290" t="s">
        <v>1106</v>
      </c>
      <c r="C239" s="286">
        <v>182</v>
      </c>
      <c r="D239" s="286">
        <v>98</v>
      </c>
      <c r="E239" s="286">
        <v>194</v>
      </c>
      <c r="F239" s="287">
        <v>358.498</v>
      </c>
      <c r="G239" s="288"/>
      <c r="H239" s="287"/>
      <c r="I239" s="287">
        <v>301.1</v>
      </c>
      <c r="J239" s="287">
        <v>-64.4</v>
      </c>
      <c r="K239" s="287"/>
      <c r="L239" s="287">
        <v>55.032</v>
      </c>
      <c r="M239" s="287">
        <v>1.82</v>
      </c>
      <c r="N239" s="287">
        <v>0.546</v>
      </c>
      <c r="O239" s="287">
        <v>428.905</v>
      </c>
      <c r="P239" s="287">
        <v>-70.407</v>
      </c>
      <c r="Q239" s="287">
        <v>0.728</v>
      </c>
    </row>
    <row r="240" spans="1:17">
      <c r="A240" s="289">
        <v>2120101</v>
      </c>
      <c r="B240" s="291" t="s">
        <v>984</v>
      </c>
      <c r="C240" s="286">
        <v>29</v>
      </c>
      <c r="D240" s="286">
        <v>16</v>
      </c>
      <c r="E240" s="286">
        <v>23</v>
      </c>
      <c r="F240" s="287">
        <v>39.433</v>
      </c>
      <c r="G240" s="288">
        <v>1</v>
      </c>
      <c r="H240" s="287">
        <v>32</v>
      </c>
      <c r="I240" s="287">
        <v>29</v>
      </c>
      <c r="J240" s="287">
        <v>-3</v>
      </c>
      <c r="K240" s="287"/>
      <c r="L240" s="287">
        <v>10.056</v>
      </c>
      <c r="M240" s="287">
        <v>0.29</v>
      </c>
      <c r="N240" s="287">
        <v>0.087</v>
      </c>
      <c r="O240" s="301">
        <v>44.722</v>
      </c>
      <c r="P240" s="301">
        <v>-5.289</v>
      </c>
      <c r="Q240" s="287">
        <v>0.116</v>
      </c>
    </row>
    <row r="241" spans="1:17">
      <c r="A241" s="289">
        <v>2120101</v>
      </c>
      <c r="B241" s="291" t="s">
        <v>985</v>
      </c>
      <c r="C241" s="286">
        <v>23</v>
      </c>
      <c r="D241" s="286">
        <v>13</v>
      </c>
      <c r="E241" s="286">
        <v>19</v>
      </c>
      <c r="F241" s="287">
        <v>59.155</v>
      </c>
      <c r="G241" s="288">
        <v>2.2</v>
      </c>
      <c r="H241" s="287">
        <v>33</v>
      </c>
      <c r="I241" s="287">
        <v>50.6</v>
      </c>
      <c r="J241" s="287">
        <v>17.6</v>
      </c>
      <c r="K241" s="287"/>
      <c r="L241" s="287">
        <v>8.256</v>
      </c>
      <c r="M241" s="287">
        <v>0.23</v>
      </c>
      <c r="N241" s="287">
        <v>0.069</v>
      </c>
      <c r="O241" s="301">
        <v>42.636</v>
      </c>
      <c r="P241" s="301">
        <v>16.519</v>
      </c>
      <c r="Q241" s="287">
        <v>0.092</v>
      </c>
    </row>
    <row r="242" spans="1:17">
      <c r="A242" s="289">
        <v>2120101</v>
      </c>
      <c r="B242" s="291" t="s">
        <v>986</v>
      </c>
      <c r="C242" s="286">
        <v>61</v>
      </c>
      <c r="D242" s="286">
        <v>0</v>
      </c>
      <c r="E242" s="286">
        <v>81</v>
      </c>
      <c r="F242" s="287">
        <v>190.013</v>
      </c>
      <c r="G242" s="288">
        <v>2.5</v>
      </c>
      <c r="H242" s="287">
        <v>227.5</v>
      </c>
      <c r="I242" s="287">
        <v>152.5</v>
      </c>
      <c r="J242" s="287">
        <v>-75</v>
      </c>
      <c r="K242" s="287"/>
      <c r="L242" s="287">
        <v>36.72</v>
      </c>
      <c r="M242" s="287">
        <v>0.61</v>
      </c>
      <c r="N242" s="287">
        <v>0.183</v>
      </c>
      <c r="O242" s="301">
        <v>267.598</v>
      </c>
      <c r="P242" s="301">
        <v>-77.585</v>
      </c>
      <c r="Q242" s="287">
        <v>0.244</v>
      </c>
    </row>
    <row r="243" spans="1:17">
      <c r="A243" s="289">
        <v>2120106</v>
      </c>
      <c r="B243" s="291" t="s">
        <v>987</v>
      </c>
      <c r="C243" s="286">
        <v>18</v>
      </c>
      <c r="D243" s="286">
        <v>18</v>
      </c>
      <c r="E243" s="286">
        <v>18</v>
      </c>
      <c r="F243" s="287">
        <v>18.234</v>
      </c>
      <c r="G243" s="288">
        <v>1</v>
      </c>
      <c r="H243" s="287">
        <v>21</v>
      </c>
      <c r="I243" s="287">
        <v>18</v>
      </c>
      <c r="J243" s="287">
        <v>-3</v>
      </c>
      <c r="K243" s="287"/>
      <c r="L243" s="287">
        <v>0</v>
      </c>
      <c r="M243" s="287">
        <v>0.18</v>
      </c>
      <c r="N243" s="287">
        <v>0.054</v>
      </c>
      <c r="O243" s="301">
        <v>21.273</v>
      </c>
      <c r="P243" s="301">
        <v>-3.039</v>
      </c>
      <c r="Q243" s="287">
        <v>0.072</v>
      </c>
    </row>
    <row r="244" spans="1:17">
      <c r="A244" s="289">
        <v>2120199</v>
      </c>
      <c r="B244" s="291" t="s">
        <v>988</v>
      </c>
      <c r="C244" s="286">
        <v>22</v>
      </c>
      <c r="D244" s="286">
        <v>22</v>
      </c>
      <c r="E244" s="286">
        <v>22</v>
      </c>
      <c r="F244" s="287">
        <v>22.286</v>
      </c>
      <c r="G244" s="288">
        <v>1</v>
      </c>
      <c r="H244" s="287">
        <v>21</v>
      </c>
      <c r="I244" s="287">
        <v>22</v>
      </c>
      <c r="J244" s="287">
        <v>1</v>
      </c>
      <c r="K244" s="287"/>
      <c r="L244" s="287">
        <v>0</v>
      </c>
      <c r="M244" s="287">
        <v>0.22</v>
      </c>
      <c r="N244" s="287">
        <v>0.066</v>
      </c>
      <c r="O244" s="301">
        <v>21.273</v>
      </c>
      <c r="P244" s="301">
        <v>1.013</v>
      </c>
      <c r="Q244" s="287">
        <v>0.088</v>
      </c>
    </row>
    <row r="245" spans="1:17">
      <c r="A245" s="289">
        <v>2120199</v>
      </c>
      <c r="B245" s="291" t="s">
        <v>989</v>
      </c>
      <c r="C245" s="286">
        <v>29</v>
      </c>
      <c r="D245" s="286">
        <v>29</v>
      </c>
      <c r="E245" s="286">
        <v>31</v>
      </c>
      <c r="F245" s="287">
        <v>29.377</v>
      </c>
      <c r="G245" s="288">
        <v>1</v>
      </c>
      <c r="H245" s="287">
        <v>31</v>
      </c>
      <c r="I245" s="287">
        <v>29</v>
      </c>
      <c r="J245" s="287">
        <v>-2</v>
      </c>
      <c r="K245" s="287"/>
      <c r="L245" s="287">
        <v>0</v>
      </c>
      <c r="M245" s="287">
        <v>0.29</v>
      </c>
      <c r="N245" s="287">
        <v>0.087</v>
      </c>
      <c r="O245" s="301">
        <v>31.403</v>
      </c>
      <c r="P245" s="301">
        <v>-2.026</v>
      </c>
      <c r="Q245" s="287">
        <v>0.116</v>
      </c>
    </row>
    <row r="246" ht="14.25" spans="1:17">
      <c r="A246" s="289">
        <v>21203</v>
      </c>
      <c r="B246" s="290" t="s">
        <v>1107</v>
      </c>
      <c r="C246" s="286">
        <v>9</v>
      </c>
      <c r="D246" s="286">
        <v>9</v>
      </c>
      <c r="E246" s="286">
        <v>3</v>
      </c>
      <c r="F246" s="287">
        <v>13.617</v>
      </c>
      <c r="G246" s="288"/>
      <c r="H246" s="287"/>
      <c r="I246" s="287">
        <v>13.5</v>
      </c>
      <c r="J246" s="287">
        <v>0</v>
      </c>
      <c r="K246" s="287"/>
      <c r="L246" s="287">
        <v>0</v>
      </c>
      <c r="M246" s="287">
        <v>0.09</v>
      </c>
      <c r="N246" s="287">
        <v>0.027</v>
      </c>
      <c r="O246" s="287">
        <v>13.617</v>
      </c>
      <c r="P246" s="287">
        <v>0</v>
      </c>
      <c r="Q246" s="287">
        <v>0.036</v>
      </c>
    </row>
    <row r="247" spans="1:17">
      <c r="A247" s="289">
        <v>2120399</v>
      </c>
      <c r="B247" s="291" t="s">
        <v>991</v>
      </c>
      <c r="C247" s="286">
        <v>9</v>
      </c>
      <c r="D247" s="286">
        <v>9</v>
      </c>
      <c r="E247" s="286">
        <v>3</v>
      </c>
      <c r="F247" s="287">
        <v>13.617</v>
      </c>
      <c r="G247" s="288">
        <v>1.5</v>
      </c>
      <c r="H247" s="287">
        <v>13.5</v>
      </c>
      <c r="I247" s="287">
        <v>13.5</v>
      </c>
      <c r="J247" s="287">
        <v>0</v>
      </c>
      <c r="K247" s="287"/>
      <c r="L247" s="287">
        <v>0</v>
      </c>
      <c r="M247" s="287">
        <v>0.09</v>
      </c>
      <c r="N247" s="287">
        <v>0.027</v>
      </c>
      <c r="O247" s="301">
        <v>13.617</v>
      </c>
      <c r="P247" s="301">
        <v>0</v>
      </c>
      <c r="Q247" s="287">
        <v>0.036</v>
      </c>
    </row>
    <row r="248" ht="14.25" spans="1:17">
      <c r="A248" s="289">
        <v>21205</v>
      </c>
      <c r="B248" s="290" t="s">
        <v>1108</v>
      </c>
      <c r="C248" s="286">
        <v>57</v>
      </c>
      <c r="D248" s="286">
        <v>57</v>
      </c>
      <c r="E248" s="286">
        <v>71</v>
      </c>
      <c r="F248" s="287">
        <v>57.741</v>
      </c>
      <c r="G248" s="288"/>
      <c r="H248" s="287"/>
      <c r="I248" s="287">
        <v>57</v>
      </c>
      <c r="J248" s="287">
        <v>-7</v>
      </c>
      <c r="K248" s="287"/>
      <c r="L248" s="287">
        <v>0</v>
      </c>
      <c r="M248" s="287">
        <v>0.57</v>
      </c>
      <c r="N248" s="287">
        <v>0.171</v>
      </c>
      <c r="O248" s="287">
        <v>64.832</v>
      </c>
      <c r="P248" s="287">
        <v>-7.09099999999999</v>
      </c>
      <c r="Q248" s="287">
        <v>0.228</v>
      </c>
    </row>
    <row r="249" spans="1:17">
      <c r="A249" s="289">
        <v>2120501</v>
      </c>
      <c r="B249" s="291" t="s">
        <v>993</v>
      </c>
      <c r="C249" s="286">
        <v>57</v>
      </c>
      <c r="D249" s="286">
        <v>57</v>
      </c>
      <c r="E249" s="286">
        <v>71</v>
      </c>
      <c r="F249" s="287">
        <v>57.741</v>
      </c>
      <c r="G249" s="288">
        <v>1</v>
      </c>
      <c r="H249" s="287">
        <v>64</v>
      </c>
      <c r="I249" s="287">
        <v>57</v>
      </c>
      <c r="J249" s="287">
        <v>-7</v>
      </c>
      <c r="K249" s="287"/>
      <c r="L249" s="287">
        <v>0</v>
      </c>
      <c r="M249" s="287">
        <v>0.57</v>
      </c>
      <c r="N249" s="287">
        <v>0.171</v>
      </c>
      <c r="O249" s="301">
        <v>64.832</v>
      </c>
      <c r="P249" s="301">
        <v>-7.09099999999999</v>
      </c>
      <c r="Q249" s="287">
        <v>0.228</v>
      </c>
    </row>
    <row r="250" spans="1:17">
      <c r="A250" s="289">
        <v>213</v>
      </c>
      <c r="B250" s="285" t="s">
        <v>1109</v>
      </c>
      <c r="C250" s="286">
        <v>422</v>
      </c>
      <c r="D250" s="286">
        <v>285</v>
      </c>
      <c r="E250" s="286">
        <v>462</v>
      </c>
      <c r="F250" s="287">
        <v>602.19</v>
      </c>
      <c r="G250" s="288"/>
      <c r="H250" s="287"/>
      <c r="I250" s="287">
        <v>494.5</v>
      </c>
      <c r="J250" s="287">
        <v>-14</v>
      </c>
      <c r="K250" s="287"/>
      <c r="L250" s="287">
        <v>102.204</v>
      </c>
      <c r="M250" s="287">
        <v>4.22</v>
      </c>
      <c r="N250" s="287">
        <v>1.266</v>
      </c>
      <c r="O250" s="287">
        <v>627.109</v>
      </c>
      <c r="P250" s="287">
        <v>-24.9189999999999</v>
      </c>
      <c r="Q250" s="287">
        <v>1.688</v>
      </c>
    </row>
    <row r="251" ht="14.25" spans="1:17">
      <c r="A251" s="289">
        <v>21301</v>
      </c>
      <c r="B251" s="290" t="s">
        <v>1110</v>
      </c>
      <c r="C251" s="286">
        <v>286</v>
      </c>
      <c r="D251" s="286">
        <v>176</v>
      </c>
      <c r="E251" s="286">
        <v>313</v>
      </c>
      <c r="F251" s="287">
        <v>435.598</v>
      </c>
      <c r="G251" s="288"/>
      <c r="H251" s="287"/>
      <c r="I251" s="287">
        <v>355.5</v>
      </c>
      <c r="J251" s="287">
        <v>-7</v>
      </c>
      <c r="K251" s="287"/>
      <c r="L251" s="287">
        <v>76.38</v>
      </c>
      <c r="M251" s="287">
        <v>2.86</v>
      </c>
      <c r="N251" s="287">
        <v>0.858</v>
      </c>
      <c r="O251" s="287">
        <v>455.535</v>
      </c>
      <c r="P251" s="287">
        <v>-19.9369999999999</v>
      </c>
      <c r="Q251" s="287">
        <v>1.144</v>
      </c>
    </row>
    <row r="252" spans="1:17">
      <c r="A252" s="289">
        <v>2130101</v>
      </c>
      <c r="B252" s="216" t="s">
        <v>1111</v>
      </c>
      <c r="C252" s="286">
        <v>185</v>
      </c>
      <c r="D252" s="286">
        <v>119</v>
      </c>
      <c r="E252" s="286">
        <v>185</v>
      </c>
      <c r="F252" s="287">
        <v>295.825</v>
      </c>
      <c r="G252" s="288"/>
      <c r="H252" s="287">
        <v>252.5</v>
      </c>
      <c r="I252" s="287">
        <v>246.5</v>
      </c>
      <c r="J252" s="287">
        <v>-6</v>
      </c>
      <c r="K252" s="287"/>
      <c r="L252" s="287">
        <v>46.92</v>
      </c>
      <c r="M252" s="287">
        <v>1.85</v>
      </c>
      <c r="N252" s="287">
        <v>0.555</v>
      </c>
      <c r="O252" s="301">
        <v>311.253</v>
      </c>
      <c r="P252" s="301">
        <v>-15.4279999999999</v>
      </c>
      <c r="Q252" s="287">
        <v>0.74</v>
      </c>
    </row>
    <row r="253" spans="1:17">
      <c r="A253" s="289">
        <v>2130101</v>
      </c>
      <c r="B253" s="291" t="s">
        <v>997</v>
      </c>
      <c r="C253" s="286">
        <v>6</v>
      </c>
      <c r="D253" s="286">
        <v>0</v>
      </c>
      <c r="E253" s="286">
        <v>7</v>
      </c>
      <c r="F253" s="287">
        <v>13.278</v>
      </c>
      <c r="G253" s="288">
        <v>1.5</v>
      </c>
      <c r="H253" s="287">
        <v>9</v>
      </c>
      <c r="I253" s="287">
        <v>9</v>
      </c>
      <c r="J253" s="287">
        <v>0</v>
      </c>
      <c r="K253" s="287"/>
      <c r="L253" s="287">
        <v>4.2</v>
      </c>
      <c r="M253" s="287">
        <v>0.06</v>
      </c>
      <c r="N253" s="287">
        <v>0.018</v>
      </c>
      <c r="O253" s="301">
        <v>13.478</v>
      </c>
      <c r="P253" s="301">
        <v>-0.199999999999999</v>
      </c>
      <c r="Q253" s="287">
        <v>0.024</v>
      </c>
    </row>
    <row r="254" spans="1:17">
      <c r="A254" s="289">
        <v>2130101</v>
      </c>
      <c r="B254" s="291" t="s">
        <v>998</v>
      </c>
      <c r="C254" s="286">
        <v>13</v>
      </c>
      <c r="D254" s="286">
        <v>5</v>
      </c>
      <c r="E254" s="286">
        <v>13</v>
      </c>
      <c r="F254" s="287">
        <v>21.049</v>
      </c>
      <c r="G254" s="293" t="s">
        <v>1056</v>
      </c>
      <c r="H254" s="287">
        <v>15</v>
      </c>
      <c r="I254" s="287">
        <v>15</v>
      </c>
      <c r="J254" s="287">
        <v>0</v>
      </c>
      <c r="K254" s="287"/>
      <c r="L254" s="287">
        <v>5.88</v>
      </c>
      <c r="M254" s="287">
        <v>0.13</v>
      </c>
      <c r="N254" s="287">
        <v>0.039</v>
      </c>
      <c r="O254" s="301">
        <v>21.036</v>
      </c>
      <c r="P254" s="301">
        <v>0.0129999999999981</v>
      </c>
      <c r="Q254" s="287">
        <v>0.052</v>
      </c>
    </row>
    <row r="255" spans="1:17">
      <c r="A255" s="289">
        <v>2130104</v>
      </c>
      <c r="B255" s="291" t="s">
        <v>999</v>
      </c>
      <c r="C255" s="286">
        <v>20</v>
      </c>
      <c r="D255" s="286">
        <v>3</v>
      </c>
      <c r="E255" s="286">
        <v>40</v>
      </c>
      <c r="F255" s="287">
        <v>31.36</v>
      </c>
      <c r="G255" s="288">
        <v>1</v>
      </c>
      <c r="H255" s="287">
        <v>21</v>
      </c>
      <c r="I255" s="287">
        <v>20</v>
      </c>
      <c r="J255" s="287">
        <v>-1</v>
      </c>
      <c r="K255" s="287"/>
      <c r="L255" s="287">
        <v>11.1</v>
      </c>
      <c r="M255" s="287">
        <v>0.2</v>
      </c>
      <c r="N255" s="287">
        <v>0.06</v>
      </c>
      <c r="O255" s="301">
        <v>31.893</v>
      </c>
      <c r="P255" s="301">
        <v>-0.533000000000001</v>
      </c>
      <c r="Q255" s="287">
        <v>0.08</v>
      </c>
    </row>
    <row r="256" spans="1:17">
      <c r="A256" s="289">
        <v>2130104</v>
      </c>
      <c r="B256" s="291" t="s">
        <v>1000</v>
      </c>
      <c r="C256" s="286">
        <v>33</v>
      </c>
      <c r="D256" s="286">
        <v>33</v>
      </c>
      <c r="E256" s="286">
        <v>33</v>
      </c>
      <c r="F256" s="287">
        <v>33.429</v>
      </c>
      <c r="G256" s="288">
        <v>1</v>
      </c>
      <c r="H256" s="287">
        <v>33</v>
      </c>
      <c r="I256" s="287">
        <v>33</v>
      </c>
      <c r="J256" s="287">
        <v>0</v>
      </c>
      <c r="K256" s="287"/>
      <c r="L256" s="287">
        <v>0</v>
      </c>
      <c r="M256" s="287">
        <v>0.33</v>
      </c>
      <c r="N256" s="287">
        <v>0.099</v>
      </c>
      <c r="O256" s="301">
        <v>33.429</v>
      </c>
      <c r="P256" s="301">
        <v>0</v>
      </c>
      <c r="Q256" s="287">
        <v>0.132</v>
      </c>
    </row>
    <row r="257" spans="1:17">
      <c r="A257" s="289">
        <v>2130104</v>
      </c>
      <c r="B257" s="291" t="s">
        <v>1001</v>
      </c>
      <c r="C257" s="286">
        <v>26</v>
      </c>
      <c r="D257" s="286">
        <v>13</v>
      </c>
      <c r="E257" s="286">
        <v>33</v>
      </c>
      <c r="F257" s="287">
        <v>34.618</v>
      </c>
      <c r="G257" s="288">
        <v>1</v>
      </c>
      <c r="H257" s="287">
        <v>32</v>
      </c>
      <c r="I257" s="287">
        <v>26</v>
      </c>
      <c r="J257" s="287">
        <v>-6</v>
      </c>
      <c r="K257" s="287"/>
      <c r="L257" s="287">
        <v>8.28</v>
      </c>
      <c r="M257" s="287">
        <v>0.26</v>
      </c>
      <c r="N257" s="287">
        <v>0.078</v>
      </c>
      <c r="O257" s="301">
        <v>44.446</v>
      </c>
      <c r="P257" s="301">
        <v>-9.828</v>
      </c>
      <c r="Q257" s="287">
        <v>0.104</v>
      </c>
    </row>
    <row r="258" spans="1:17">
      <c r="A258" s="289">
        <v>2130104</v>
      </c>
      <c r="B258" s="291" t="s">
        <v>1112</v>
      </c>
      <c r="C258" s="286">
        <v>3</v>
      </c>
      <c r="D258" s="286">
        <v>3</v>
      </c>
      <c r="E258" s="286">
        <v>2</v>
      </c>
      <c r="F258" s="287">
        <v>6.039</v>
      </c>
      <c r="G258" s="288">
        <v>2</v>
      </c>
      <c r="H258" s="287"/>
      <c r="I258" s="287">
        <v>6</v>
      </c>
      <c r="J258" s="287">
        <v>6</v>
      </c>
      <c r="K258" s="287"/>
      <c r="L258" s="287">
        <v>0</v>
      </c>
      <c r="M258" s="287">
        <v>0.03</v>
      </c>
      <c r="N258" s="287">
        <v>0.009</v>
      </c>
      <c r="O258" s="301">
        <v>0</v>
      </c>
      <c r="P258" s="301">
        <v>6.039</v>
      </c>
      <c r="Q258" s="287">
        <v>0.012</v>
      </c>
    </row>
    <row r="259" ht="14.25" spans="1:17">
      <c r="A259" s="289">
        <v>21302</v>
      </c>
      <c r="B259" s="290" t="s">
        <v>1113</v>
      </c>
      <c r="C259" s="286">
        <v>73</v>
      </c>
      <c r="D259" s="286">
        <v>63</v>
      </c>
      <c r="E259" s="286">
        <v>75</v>
      </c>
      <c r="F259" s="287">
        <v>82.157</v>
      </c>
      <c r="G259" s="288"/>
      <c r="H259" s="287"/>
      <c r="I259" s="287">
        <v>73</v>
      </c>
      <c r="J259" s="287">
        <v>-2</v>
      </c>
      <c r="K259" s="287"/>
      <c r="L259" s="287">
        <v>8.208</v>
      </c>
      <c r="M259" s="287">
        <v>0.73</v>
      </c>
      <c r="N259" s="287">
        <v>0.219</v>
      </c>
      <c r="O259" s="287">
        <v>81.327</v>
      </c>
      <c r="P259" s="287">
        <v>0.829999999999998</v>
      </c>
      <c r="Q259" s="287">
        <v>0.292</v>
      </c>
    </row>
    <row r="260" spans="1:17">
      <c r="A260" s="289">
        <v>2130201</v>
      </c>
      <c r="B260" s="291" t="s">
        <v>1004</v>
      </c>
      <c r="C260" s="286">
        <v>73</v>
      </c>
      <c r="D260" s="286">
        <v>63</v>
      </c>
      <c r="E260" s="286">
        <v>75</v>
      </c>
      <c r="F260" s="287">
        <v>82.157</v>
      </c>
      <c r="G260" s="288">
        <v>1</v>
      </c>
      <c r="H260" s="287">
        <v>75</v>
      </c>
      <c r="I260" s="287">
        <v>73</v>
      </c>
      <c r="J260" s="287">
        <v>-2</v>
      </c>
      <c r="K260" s="287"/>
      <c r="L260" s="287">
        <v>8.208</v>
      </c>
      <c r="M260" s="287">
        <v>0.73</v>
      </c>
      <c r="N260" s="287">
        <v>0.219</v>
      </c>
      <c r="O260" s="301">
        <v>81.327</v>
      </c>
      <c r="P260" s="301">
        <v>0.829999999999998</v>
      </c>
      <c r="Q260" s="287">
        <v>0.292</v>
      </c>
    </row>
    <row r="261" ht="14.25" spans="1:17">
      <c r="A261" s="289">
        <v>21303</v>
      </c>
      <c r="B261" s="290" t="s">
        <v>1114</v>
      </c>
      <c r="C261" s="286">
        <v>63</v>
      </c>
      <c r="D261" s="286">
        <v>46</v>
      </c>
      <c r="E261" s="286">
        <v>74</v>
      </c>
      <c r="F261" s="287">
        <v>84.435</v>
      </c>
      <c r="G261" s="288"/>
      <c r="H261" s="287"/>
      <c r="I261" s="287">
        <v>66</v>
      </c>
      <c r="J261" s="287">
        <v>-5</v>
      </c>
      <c r="K261" s="287"/>
      <c r="L261" s="287">
        <v>17.616</v>
      </c>
      <c r="M261" s="287">
        <v>0.63</v>
      </c>
      <c r="N261" s="287">
        <v>0.189</v>
      </c>
      <c r="O261" s="287">
        <v>90.247</v>
      </c>
      <c r="P261" s="287">
        <v>-5.81199999999999</v>
      </c>
      <c r="Q261" s="287">
        <v>0.252</v>
      </c>
    </row>
    <row r="262" spans="1:17">
      <c r="A262" s="289">
        <v>2130301</v>
      </c>
      <c r="B262" s="291" t="s">
        <v>1006</v>
      </c>
      <c r="C262" s="286">
        <v>57</v>
      </c>
      <c r="D262" s="286">
        <v>46</v>
      </c>
      <c r="E262" s="286">
        <v>59</v>
      </c>
      <c r="F262" s="287">
        <v>71.397</v>
      </c>
      <c r="G262" s="288">
        <v>1</v>
      </c>
      <c r="H262" s="287">
        <v>59</v>
      </c>
      <c r="I262" s="287">
        <v>57</v>
      </c>
      <c r="J262" s="287">
        <v>-2</v>
      </c>
      <c r="K262" s="287"/>
      <c r="L262" s="287">
        <v>13.656</v>
      </c>
      <c r="M262" s="287">
        <v>0.57</v>
      </c>
      <c r="N262" s="287">
        <v>0.171</v>
      </c>
      <c r="O262" s="301">
        <v>74.923</v>
      </c>
      <c r="P262" s="301">
        <v>-3.526</v>
      </c>
      <c r="Q262" s="287">
        <v>0.228</v>
      </c>
    </row>
    <row r="263" spans="1:17">
      <c r="A263" s="289">
        <v>2130301</v>
      </c>
      <c r="B263" s="291" t="s">
        <v>1007</v>
      </c>
      <c r="C263" s="286">
        <v>6</v>
      </c>
      <c r="D263" s="286">
        <v>0</v>
      </c>
      <c r="E263" s="286">
        <v>15</v>
      </c>
      <c r="F263" s="287">
        <v>13.038</v>
      </c>
      <c r="G263" s="288">
        <v>1.5</v>
      </c>
      <c r="H263" s="287">
        <v>12</v>
      </c>
      <c r="I263" s="287">
        <v>9</v>
      </c>
      <c r="J263" s="287">
        <v>-3</v>
      </c>
      <c r="K263" s="287"/>
      <c r="L263" s="287">
        <v>3.96</v>
      </c>
      <c r="M263" s="287">
        <v>0.06</v>
      </c>
      <c r="N263" s="287">
        <v>0.018</v>
      </c>
      <c r="O263" s="301">
        <v>15.324</v>
      </c>
      <c r="P263" s="301">
        <v>-2.286</v>
      </c>
      <c r="Q263" s="287">
        <v>0.024</v>
      </c>
    </row>
    <row r="264" spans="1:17">
      <c r="A264" s="289">
        <v>214</v>
      </c>
      <c r="B264" s="285" t="s">
        <v>1115</v>
      </c>
      <c r="C264" s="286">
        <v>221</v>
      </c>
      <c r="D264" s="286">
        <v>157</v>
      </c>
      <c r="E264" s="286">
        <v>391</v>
      </c>
      <c r="F264" s="287">
        <v>337.249</v>
      </c>
      <c r="G264" s="288"/>
      <c r="H264" s="287"/>
      <c r="I264" s="287">
        <v>292.4</v>
      </c>
      <c r="J264" s="287">
        <v>-10</v>
      </c>
      <c r="K264" s="287"/>
      <c r="L264" s="287">
        <v>41.976</v>
      </c>
      <c r="M264" s="287">
        <v>2.21</v>
      </c>
      <c r="N264" s="287">
        <v>0.663</v>
      </c>
      <c r="O264" s="287">
        <v>358.885</v>
      </c>
      <c r="P264" s="287">
        <v>-21.636</v>
      </c>
      <c r="Q264" s="287">
        <v>0.884</v>
      </c>
    </row>
    <row r="265" ht="14.25" spans="1:17">
      <c r="A265" s="289">
        <v>21401</v>
      </c>
      <c r="B265" s="290" t="s">
        <v>1116</v>
      </c>
      <c r="C265" s="286">
        <v>221</v>
      </c>
      <c r="D265" s="286">
        <v>157</v>
      </c>
      <c r="E265" s="286">
        <v>391</v>
      </c>
      <c r="F265" s="287">
        <v>337.249</v>
      </c>
      <c r="G265" s="288"/>
      <c r="H265" s="287"/>
      <c r="I265" s="287">
        <v>292.4</v>
      </c>
      <c r="J265" s="287">
        <v>-10</v>
      </c>
      <c r="K265" s="287"/>
      <c r="L265" s="287">
        <v>41.976</v>
      </c>
      <c r="M265" s="287">
        <v>2.21</v>
      </c>
      <c r="N265" s="287">
        <v>0.663</v>
      </c>
      <c r="O265" s="287">
        <v>358.885</v>
      </c>
      <c r="P265" s="287">
        <v>-21.636</v>
      </c>
      <c r="Q265" s="287">
        <v>0.884</v>
      </c>
    </row>
    <row r="266" spans="1:17">
      <c r="A266" s="289">
        <v>2140101</v>
      </c>
      <c r="B266" s="291" t="s">
        <v>1010</v>
      </c>
      <c r="C266" s="286">
        <v>70</v>
      </c>
      <c r="D266" s="286">
        <v>62</v>
      </c>
      <c r="E266" s="286">
        <v>59</v>
      </c>
      <c r="F266" s="287">
        <v>77.498</v>
      </c>
      <c r="G266" s="288">
        <v>1</v>
      </c>
      <c r="H266" s="287">
        <v>70</v>
      </c>
      <c r="I266" s="287">
        <v>70</v>
      </c>
      <c r="J266" s="287">
        <v>0</v>
      </c>
      <c r="K266" s="287"/>
      <c r="L266" s="287">
        <v>6.588</v>
      </c>
      <c r="M266" s="287">
        <v>0.7</v>
      </c>
      <c r="N266" s="287">
        <v>0.21</v>
      </c>
      <c r="O266" s="301">
        <v>81.104</v>
      </c>
      <c r="P266" s="301">
        <v>-3.60600000000001</v>
      </c>
      <c r="Q266" s="287">
        <v>0.28</v>
      </c>
    </row>
    <row r="267" spans="1:17">
      <c r="A267" s="289">
        <v>2140101</v>
      </c>
      <c r="B267" s="291" t="s">
        <v>1011</v>
      </c>
      <c r="C267" s="286">
        <v>38</v>
      </c>
      <c r="D267" s="286">
        <v>16</v>
      </c>
      <c r="E267" s="286">
        <v>97</v>
      </c>
      <c r="F267" s="287">
        <v>108.694</v>
      </c>
      <c r="G267" s="288">
        <v>2.5</v>
      </c>
      <c r="H267" s="287">
        <v>95</v>
      </c>
      <c r="I267" s="287">
        <v>95</v>
      </c>
      <c r="J267" s="287">
        <v>0</v>
      </c>
      <c r="K267" s="287"/>
      <c r="L267" s="287">
        <v>13.2</v>
      </c>
      <c r="M267" s="287">
        <v>0.38</v>
      </c>
      <c r="N267" s="287">
        <v>0.114</v>
      </c>
      <c r="O267" s="301">
        <v>95.494</v>
      </c>
      <c r="P267" s="301">
        <v>13.2</v>
      </c>
      <c r="Q267" s="287">
        <v>0.152</v>
      </c>
    </row>
    <row r="268" spans="1:17">
      <c r="A268" s="289">
        <v>2140101</v>
      </c>
      <c r="B268" s="291" t="s">
        <v>1012</v>
      </c>
      <c r="C268" s="286">
        <v>68</v>
      </c>
      <c r="D268" s="286">
        <v>34</v>
      </c>
      <c r="E268" s="286">
        <v>180</v>
      </c>
      <c r="F268" s="287">
        <v>91.072</v>
      </c>
      <c r="G268" s="288">
        <v>1</v>
      </c>
      <c r="H268" s="287">
        <v>72</v>
      </c>
      <c r="I268" s="287">
        <v>68</v>
      </c>
      <c r="J268" s="287">
        <v>-4</v>
      </c>
      <c r="K268" s="287"/>
      <c r="L268" s="287">
        <v>22.188</v>
      </c>
      <c r="M268" s="287">
        <v>0.68</v>
      </c>
      <c r="N268" s="287">
        <v>0.204</v>
      </c>
      <c r="O268" s="301">
        <v>116.224</v>
      </c>
      <c r="P268" s="301">
        <v>-25.152</v>
      </c>
      <c r="Q268" s="287">
        <v>0.272</v>
      </c>
    </row>
    <row r="269" spans="1:17">
      <c r="A269" s="289">
        <v>2140112</v>
      </c>
      <c r="B269" s="291" t="s">
        <v>1013</v>
      </c>
      <c r="C269" s="286">
        <v>12</v>
      </c>
      <c r="D269" s="286">
        <v>12</v>
      </c>
      <c r="E269" s="286">
        <v>10</v>
      </c>
      <c r="F269" s="287">
        <v>26.556</v>
      </c>
      <c r="G269" s="288">
        <v>2.2</v>
      </c>
      <c r="H269" s="287">
        <v>26.4</v>
      </c>
      <c r="I269" s="287">
        <v>26.4</v>
      </c>
      <c r="J269" s="287">
        <v>0</v>
      </c>
      <c r="K269" s="287"/>
      <c r="L269" s="287">
        <v>0</v>
      </c>
      <c r="M269" s="287">
        <v>0.12</v>
      </c>
      <c r="N269" s="287">
        <v>0.036</v>
      </c>
      <c r="O269" s="301">
        <v>26.556</v>
      </c>
      <c r="P269" s="301">
        <v>0</v>
      </c>
      <c r="Q269" s="287">
        <v>0.048</v>
      </c>
    </row>
    <row r="270" spans="1:17">
      <c r="A270" s="289">
        <v>2140112</v>
      </c>
      <c r="B270" s="291" t="s">
        <v>1014</v>
      </c>
      <c r="C270" s="286">
        <v>33</v>
      </c>
      <c r="D270" s="286">
        <v>33</v>
      </c>
      <c r="E270" s="286">
        <v>45</v>
      </c>
      <c r="F270" s="287">
        <v>33.429</v>
      </c>
      <c r="G270" s="288">
        <v>1</v>
      </c>
      <c r="H270" s="287">
        <v>39</v>
      </c>
      <c r="I270" s="287">
        <v>33</v>
      </c>
      <c r="J270" s="287">
        <v>-6</v>
      </c>
      <c r="K270" s="287"/>
      <c r="L270" s="287">
        <v>0</v>
      </c>
      <c r="M270" s="287">
        <v>0.33</v>
      </c>
      <c r="N270" s="287">
        <v>0.099</v>
      </c>
      <c r="O270" s="301">
        <v>39.507</v>
      </c>
      <c r="P270" s="301">
        <v>-6.078</v>
      </c>
      <c r="Q270" s="287">
        <v>0.132</v>
      </c>
    </row>
    <row r="271" spans="1:17">
      <c r="A271" s="289">
        <v>216</v>
      </c>
      <c r="B271" s="285" t="s">
        <v>1117</v>
      </c>
      <c r="C271" s="286">
        <v>21</v>
      </c>
      <c r="D271" s="286">
        <v>0</v>
      </c>
      <c r="E271" s="286">
        <v>24</v>
      </c>
      <c r="F271" s="287">
        <v>38.421</v>
      </c>
      <c r="G271" s="288"/>
      <c r="H271" s="287"/>
      <c r="I271" s="287">
        <v>24</v>
      </c>
      <c r="J271" s="287">
        <v>-3.5</v>
      </c>
      <c r="K271" s="287"/>
      <c r="L271" s="287">
        <v>14.148</v>
      </c>
      <c r="M271" s="287">
        <v>0.21</v>
      </c>
      <c r="N271" s="287">
        <v>0.063</v>
      </c>
      <c r="O271" s="287">
        <v>43.85</v>
      </c>
      <c r="P271" s="287">
        <v>-5.429</v>
      </c>
      <c r="Q271" s="287">
        <v>0.084</v>
      </c>
    </row>
    <row r="272" ht="14.25" spans="1:17">
      <c r="A272" s="289">
        <v>21602</v>
      </c>
      <c r="B272" s="290" t="s">
        <v>1118</v>
      </c>
      <c r="C272" s="286">
        <v>21</v>
      </c>
      <c r="D272" s="286">
        <v>0</v>
      </c>
      <c r="E272" s="286">
        <v>24</v>
      </c>
      <c r="F272" s="287">
        <v>38.421</v>
      </c>
      <c r="G272" s="288"/>
      <c r="H272" s="287"/>
      <c r="I272" s="287">
        <v>24</v>
      </c>
      <c r="J272" s="287">
        <v>-3.5</v>
      </c>
      <c r="K272" s="287"/>
      <c r="L272" s="287">
        <v>14.148</v>
      </c>
      <c r="M272" s="287">
        <v>0.21</v>
      </c>
      <c r="N272" s="287">
        <v>0.063</v>
      </c>
      <c r="O272" s="287">
        <v>43.85</v>
      </c>
      <c r="P272" s="287">
        <v>-5.429</v>
      </c>
      <c r="Q272" s="287">
        <v>0.084</v>
      </c>
    </row>
    <row r="273" spans="1:17">
      <c r="A273" s="289">
        <v>2160201</v>
      </c>
      <c r="B273" s="291" t="s">
        <v>1017</v>
      </c>
      <c r="C273" s="286">
        <v>6</v>
      </c>
      <c r="D273" s="286">
        <v>0</v>
      </c>
      <c r="E273" s="286">
        <v>6</v>
      </c>
      <c r="F273" s="287">
        <v>12.738</v>
      </c>
      <c r="G273" s="288">
        <v>1.5</v>
      </c>
      <c r="H273" s="287">
        <v>10.5</v>
      </c>
      <c r="I273" s="287">
        <v>9</v>
      </c>
      <c r="J273" s="287">
        <v>-1.5</v>
      </c>
      <c r="K273" s="287"/>
      <c r="L273" s="287">
        <v>3.66</v>
      </c>
      <c r="M273" s="287">
        <v>0.06</v>
      </c>
      <c r="N273" s="287">
        <v>0.018</v>
      </c>
      <c r="O273" s="301">
        <v>15.271</v>
      </c>
      <c r="P273" s="301">
        <v>-2.533</v>
      </c>
      <c r="Q273" s="287">
        <v>0.024</v>
      </c>
    </row>
    <row r="274" spans="1:17">
      <c r="A274" s="289">
        <v>2160201</v>
      </c>
      <c r="B274" s="291" t="s">
        <v>1018</v>
      </c>
      <c r="C274" s="286">
        <v>15</v>
      </c>
      <c r="D274" s="286">
        <v>0</v>
      </c>
      <c r="E274" s="286">
        <v>18</v>
      </c>
      <c r="F274" s="287">
        <v>25.683</v>
      </c>
      <c r="G274" s="293" t="s">
        <v>1056</v>
      </c>
      <c r="H274" s="287">
        <v>17</v>
      </c>
      <c r="I274" s="287">
        <v>15</v>
      </c>
      <c r="J274" s="287">
        <v>-2</v>
      </c>
      <c r="K274" s="287"/>
      <c r="L274" s="287">
        <v>10.488</v>
      </c>
      <c r="M274" s="287">
        <v>0.15</v>
      </c>
      <c r="N274" s="287">
        <v>0.045</v>
      </c>
      <c r="O274" s="301">
        <v>28.579</v>
      </c>
      <c r="P274" s="301">
        <v>-2.896</v>
      </c>
      <c r="Q274" s="287">
        <v>0.06</v>
      </c>
    </row>
    <row r="275" spans="1:17">
      <c r="A275" s="289">
        <v>220</v>
      </c>
      <c r="B275" s="285" t="s">
        <v>1119</v>
      </c>
      <c r="C275" s="286">
        <v>188</v>
      </c>
      <c r="D275" s="286">
        <v>163</v>
      </c>
      <c r="E275" s="286">
        <v>212</v>
      </c>
      <c r="F275" s="287">
        <v>212.64</v>
      </c>
      <c r="G275" s="288"/>
      <c r="H275" s="287"/>
      <c r="I275" s="287">
        <v>193</v>
      </c>
      <c r="J275" s="287">
        <v>-8</v>
      </c>
      <c r="K275" s="287"/>
      <c r="L275" s="287">
        <v>17.196</v>
      </c>
      <c r="M275" s="287">
        <v>1.88</v>
      </c>
      <c r="N275" s="287">
        <v>0.564</v>
      </c>
      <c r="O275" s="287">
        <v>221.537</v>
      </c>
      <c r="P275" s="287">
        <v>-8.897</v>
      </c>
      <c r="Q275" s="287">
        <v>0.752</v>
      </c>
    </row>
    <row r="276" ht="14.25" spans="1:17">
      <c r="A276" s="289">
        <v>22001</v>
      </c>
      <c r="B276" s="290" t="s">
        <v>1120</v>
      </c>
      <c r="C276" s="286">
        <v>186</v>
      </c>
      <c r="D276" s="286">
        <v>161</v>
      </c>
      <c r="E276" s="286">
        <v>209</v>
      </c>
      <c r="F276" s="287">
        <v>208.614</v>
      </c>
      <c r="G276" s="288"/>
      <c r="H276" s="287"/>
      <c r="I276" s="287">
        <v>189</v>
      </c>
      <c r="J276" s="287">
        <v>-6</v>
      </c>
      <c r="K276" s="287"/>
      <c r="L276" s="287">
        <v>17.196</v>
      </c>
      <c r="M276" s="287">
        <v>1.86</v>
      </c>
      <c r="N276" s="287">
        <v>0.558</v>
      </c>
      <c r="O276" s="287">
        <v>215.498</v>
      </c>
      <c r="P276" s="287">
        <v>-6.884</v>
      </c>
      <c r="Q276" s="287">
        <v>0.744</v>
      </c>
    </row>
    <row r="277" spans="1:17">
      <c r="A277" s="289">
        <v>2200101</v>
      </c>
      <c r="B277" s="291" t="s">
        <v>1021</v>
      </c>
      <c r="C277" s="286">
        <v>158</v>
      </c>
      <c r="D277" s="286">
        <v>133</v>
      </c>
      <c r="E277" s="286">
        <v>176</v>
      </c>
      <c r="F277" s="287">
        <v>177.25</v>
      </c>
      <c r="G277" s="288">
        <v>1</v>
      </c>
      <c r="H277" s="287">
        <v>163</v>
      </c>
      <c r="I277" s="287">
        <v>158</v>
      </c>
      <c r="J277" s="287">
        <v>-5</v>
      </c>
      <c r="K277" s="287"/>
      <c r="L277" s="287">
        <v>17.196</v>
      </c>
      <c r="M277" s="287">
        <v>1.58</v>
      </c>
      <c r="N277" s="287">
        <v>0.474</v>
      </c>
      <c r="O277" s="301">
        <v>183.095</v>
      </c>
      <c r="P277" s="301">
        <v>-5.845</v>
      </c>
      <c r="Q277" s="287">
        <v>0.632</v>
      </c>
    </row>
    <row r="278" spans="1:17">
      <c r="A278" s="289">
        <v>2200104</v>
      </c>
      <c r="B278" s="291" t="s">
        <v>1022</v>
      </c>
      <c r="C278" s="286">
        <v>12</v>
      </c>
      <c r="D278" s="286">
        <v>12</v>
      </c>
      <c r="E278" s="286">
        <v>16</v>
      </c>
      <c r="F278" s="287">
        <v>15.156</v>
      </c>
      <c r="G278" s="293" t="s">
        <v>1056</v>
      </c>
      <c r="H278" s="287">
        <v>15</v>
      </c>
      <c r="I278" s="287">
        <v>15</v>
      </c>
      <c r="J278" s="287">
        <v>0</v>
      </c>
      <c r="K278" s="287"/>
      <c r="L278" s="287">
        <v>0</v>
      </c>
      <c r="M278" s="287">
        <v>0.12</v>
      </c>
      <c r="N278" s="287">
        <v>0.036</v>
      </c>
      <c r="O278" s="301">
        <v>15.182</v>
      </c>
      <c r="P278" s="301">
        <v>-0.0260000000000016</v>
      </c>
      <c r="Q278" s="287">
        <v>0.048</v>
      </c>
    </row>
    <row r="279" spans="1:17">
      <c r="A279" s="289">
        <v>2200104</v>
      </c>
      <c r="B279" s="291" t="s">
        <v>1023</v>
      </c>
      <c r="C279" s="286">
        <v>16</v>
      </c>
      <c r="D279" s="286">
        <v>16</v>
      </c>
      <c r="E279" s="286">
        <v>17</v>
      </c>
      <c r="F279" s="287">
        <v>16.208</v>
      </c>
      <c r="G279" s="288">
        <v>1</v>
      </c>
      <c r="H279" s="287">
        <v>17</v>
      </c>
      <c r="I279" s="287">
        <v>16</v>
      </c>
      <c r="J279" s="287">
        <v>-1</v>
      </c>
      <c r="K279" s="287"/>
      <c r="L279" s="287">
        <v>0</v>
      </c>
      <c r="M279" s="287">
        <v>0.16</v>
      </c>
      <c r="N279" s="287">
        <v>0.048</v>
      </c>
      <c r="O279" s="301">
        <v>17.221</v>
      </c>
      <c r="P279" s="301">
        <v>-1.013</v>
      </c>
      <c r="Q279" s="287">
        <v>0.064</v>
      </c>
    </row>
    <row r="280" ht="14.25" spans="1:17">
      <c r="A280" s="289">
        <v>22005</v>
      </c>
      <c r="B280" s="290" t="s">
        <v>1121</v>
      </c>
      <c r="C280" s="286">
        <v>2</v>
      </c>
      <c r="D280" s="286">
        <v>2</v>
      </c>
      <c r="E280" s="286">
        <v>3</v>
      </c>
      <c r="F280" s="287">
        <v>4.026</v>
      </c>
      <c r="G280" s="288"/>
      <c r="H280" s="287"/>
      <c r="I280" s="287">
        <v>4</v>
      </c>
      <c r="J280" s="287">
        <v>-2</v>
      </c>
      <c r="K280" s="287"/>
      <c r="L280" s="287">
        <v>0</v>
      </c>
      <c r="M280" s="287">
        <v>0.02</v>
      </c>
      <c r="N280" s="287">
        <v>0.006</v>
      </c>
      <c r="O280" s="287">
        <v>6.039</v>
      </c>
      <c r="P280" s="287">
        <v>-2.013</v>
      </c>
      <c r="Q280" s="287">
        <v>0.008</v>
      </c>
    </row>
    <row r="281" spans="1:17">
      <c r="A281" s="289">
        <v>2200504</v>
      </c>
      <c r="B281" s="291" t="s">
        <v>1122</v>
      </c>
      <c r="C281" s="286">
        <v>2</v>
      </c>
      <c r="D281" s="286">
        <v>2</v>
      </c>
      <c r="E281" s="286">
        <v>3</v>
      </c>
      <c r="F281" s="287">
        <v>4.026</v>
      </c>
      <c r="G281" s="288">
        <v>2</v>
      </c>
      <c r="H281" s="287">
        <v>6</v>
      </c>
      <c r="I281" s="287">
        <v>4</v>
      </c>
      <c r="J281" s="287">
        <v>-2</v>
      </c>
      <c r="K281" s="287"/>
      <c r="L281" s="287">
        <v>0</v>
      </c>
      <c r="M281" s="287">
        <v>0.02</v>
      </c>
      <c r="N281" s="287">
        <v>0.006</v>
      </c>
      <c r="O281" s="301">
        <v>6.039</v>
      </c>
      <c r="P281" s="301">
        <v>-2.013</v>
      </c>
      <c r="Q281" s="287">
        <v>0.008</v>
      </c>
    </row>
    <row r="282" spans="1:17">
      <c r="A282" s="289">
        <v>222</v>
      </c>
      <c r="B282" s="309" t="s">
        <v>1123</v>
      </c>
      <c r="C282" s="286">
        <v>7</v>
      </c>
      <c r="D282" s="286">
        <v>1</v>
      </c>
      <c r="E282" s="286">
        <v>8</v>
      </c>
      <c r="F282" s="287">
        <v>14.839</v>
      </c>
      <c r="G282" s="288"/>
      <c r="H282" s="287"/>
      <c r="I282" s="287">
        <v>10.5</v>
      </c>
      <c r="J282" s="287">
        <v>-1.5</v>
      </c>
      <c r="K282" s="287"/>
      <c r="L282" s="287">
        <v>4.248</v>
      </c>
      <c r="M282" s="287">
        <v>0.07</v>
      </c>
      <c r="N282" s="287">
        <v>0.021</v>
      </c>
      <c r="O282" s="287">
        <v>17.437</v>
      </c>
      <c r="P282" s="287">
        <v>-2.598</v>
      </c>
      <c r="Q282" s="287">
        <v>0.028</v>
      </c>
    </row>
    <row r="283" ht="14.25" spans="1:17">
      <c r="A283" s="289">
        <v>22201</v>
      </c>
      <c r="B283" s="290" t="s">
        <v>1124</v>
      </c>
      <c r="C283" s="286">
        <v>7</v>
      </c>
      <c r="D283" s="286">
        <v>1</v>
      </c>
      <c r="E283" s="286">
        <v>8</v>
      </c>
      <c r="F283" s="287">
        <v>14.839</v>
      </c>
      <c r="G283" s="288"/>
      <c r="H283" s="287"/>
      <c r="I283" s="287">
        <v>10.5</v>
      </c>
      <c r="J283" s="287">
        <v>-1.5</v>
      </c>
      <c r="K283" s="287"/>
      <c r="L283" s="287">
        <v>4.248</v>
      </c>
      <c r="M283" s="287">
        <v>0.07</v>
      </c>
      <c r="N283" s="287">
        <v>0.021</v>
      </c>
      <c r="O283" s="287">
        <v>17.437</v>
      </c>
      <c r="P283" s="287">
        <v>-2.598</v>
      </c>
      <c r="Q283" s="287">
        <v>0.028</v>
      </c>
    </row>
    <row r="284" spans="1:17">
      <c r="A284" s="289">
        <v>2220101</v>
      </c>
      <c r="B284" s="291" t="s">
        <v>1031</v>
      </c>
      <c r="C284" s="286">
        <v>7</v>
      </c>
      <c r="D284" s="286">
        <v>1</v>
      </c>
      <c r="E284" s="286">
        <v>8</v>
      </c>
      <c r="F284" s="287">
        <v>14.839</v>
      </c>
      <c r="G284" s="288">
        <v>1.5</v>
      </c>
      <c r="H284" s="287">
        <v>12</v>
      </c>
      <c r="I284" s="287">
        <v>10.5</v>
      </c>
      <c r="J284" s="287">
        <v>-1.5</v>
      </c>
      <c r="K284" s="287"/>
      <c r="L284" s="287">
        <v>4.248</v>
      </c>
      <c r="M284" s="287">
        <v>0.07</v>
      </c>
      <c r="N284" s="287">
        <v>0.021</v>
      </c>
      <c r="O284" s="301">
        <v>17.437</v>
      </c>
      <c r="P284" s="301">
        <v>-2.598</v>
      </c>
      <c r="Q284" s="287">
        <v>0.028</v>
      </c>
    </row>
    <row r="285" spans="1:17">
      <c r="A285" s="289">
        <v>224</v>
      </c>
      <c r="B285" s="285" t="s">
        <v>1125</v>
      </c>
      <c r="C285" s="286">
        <v>50</v>
      </c>
      <c r="D285" s="286">
        <v>32</v>
      </c>
      <c r="E285" s="286">
        <v>58</v>
      </c>
      <c r="F285" s="287">
        <v>139.966</v>
      </c>
      <c r="G285" s="288"/>
      <c r="H285" s="287"/>
      <c r="I285" s="287">
        <v>125</v>
      </c>
      <c r="J285" s="287">
        <v>15</v>
      </c>
      <c r="K285" s="287"/>
      <c r="L285" s="287">
        <v>14.316</v>
      </c>
      <c r="M285" s="287">
        <v>0.5</v>
      </c>
      <c r="N285" s="287">
        <v>0.15</v>
      </c>
      <c r="O285" s="287">
        <v>128.506</v>
      </c>
      <c r="P285" s="287">
        <v>11.46</v>
      </c>
      <c r="Q285" s="287">
        <v>0.2</v>
      </c>
    </row>
    <row r="286" ht="14.25" spans="1:17">
      <c r="A286" s="289">
        <v>22401</v>
      </c>
      <c r="B286" s="290" t="s">
        <v>1126</v>
      </c>
      <c r="C286" s="286">
        <v>50</v>
      </c>
      <c r="D286" s="286">
        <v>32</v>
      </c>
      <c r="E286" s="286">
        <v>58</v>
      </c>
      <c r="F286" s="287">
        <v>139.966</v>
      </c>
      <c r="G286" s="288"/>
      <c r="H286" s="287"/>
      <c r="I286" s="287">
        <v>125</v>
      </c>
      <c r="J286" s="287">
        <v>15</v>
      </c>
      <c r="K286" s="287"/>
      <c r="L286" s="287">
        <v>14.316</v>
      </c>
      <c r="M286" s="287">
        <v>0.5</v>
      </c>
      <c r="N286" s="287">
        <v>0.15</v>
      </c>
      <c r="O286" s="287">
        <v>128.506</v>
      </c>
      <c r="P286" s="287">
        <v>11.46</v>
      </c>
      <c r="Q286" s="287">
        <v>0.2</v>
      </c>
    </row>
    <row r="287" spans="1:17">
      <c r="A287" s="289">
        <v>2240101</v>
      </c>
      <c r="B287" s="291" t="s">
        <v>1034</v>
      </c>
      <c r="C287" s="286">
        <v>50</v>
      </c>
      <c r="D287" s="286">
        <v>32</v>
      </c>
      <c r="E287" s="286">
        <v>58</v>
      </c>
      <c r="F287" s="287">
        <v>139.966</v>
      </c>
      <c r="G287" s="288">
        <v>2.5</v>
      </c>
      <c r="H287" s="287">
        <v>110</v>
      </c>
      <c r="I287" s="287">
        <v>125</v>
      </c>
      <c r="J287" s="287">
        <v>15</v>
      </c>
      <c r="K287" s="287"/>
      <c r="L287" s="287">
        <v>14.316</v>
      </c>
      <c r="M287" s="287">
        <v>0.5</v>
      </c>
      <c r="N287" s="287">
        <v>0.15</v>
      </c>
      <c r="O287" s="301">
        <v>128.506</v>
      </c>
      <c r="P287" s="301">
        <v>11.46</v>
      </c>
      <c r="Q287" s="287">
        <v>0.2</v>
      </c>
    </row>
    <row r="288" spans="1:17">
      <c r="A288" s="289">
        <v>229</v>
      </c>
      <c r="B288" s="310" t="s">
        <v>1127</v>
      </c>
      <c r="C288" s="286">
        <v>0</v>
      </c>
      <c r="D288" s="286">
        <v>0</v>
      </c>
      <c r="E288" s="286">
        <v>0</v>
      </c>
      <c r="F288" s="287">
        <v>150</v>
      </c>
      <c r="G288" s="288"/>
      <c r="H288" s="287"/>
      <c r="I288" s="287">
        <v>100</v>
      </c>
      <c r="J288" s="287">
        <v>0</v>
      </c>
      <c r="K288" s="287"/>
      <c r="L288" s="287">
        <v>0</v>
      </c>
      <c r="M288" s="287">
        <v>0</v>
      </c>
      <c r="N288" s="287">
        <v>0</v>
      </c>
      <c r="O288" s="287">
        <v>0</v>
      </c>
      <c r="P288" s="287">
        <v>0</v>
      </c>
      <c r="Q288" s="287">
        <v>0</v>
      </c>
    </row>
    <row r="289" ht="14.25" spans="1:17">
      <c r="A289" s="289">
        <v>22999</v>
      </c>
      <c r="B289" s="290" t="s">
        <v>1128</v>
      </c>
      <c r="C289" s="286">
        <v>0</v>
      </c>
      <c r="D289" s="286">
        <v>0</v>
      </c>
      <c r="E289" s="286">
        <v>0</v>
      </c>
      <c r="F289" s="287">
        <v>150</v>
      </c>
      <c r="G289" s="288"/>
      <c r="H289" s="287"/>
      <c r="I289" s="287">
        <v>100</v>
      </c>
      <c r="J289" s="287">
        <v>0</v>
      </c>
      <c r="K289" s="287"/>
      <c r="L289" s="287">
        <v>0</v>
      </c>
      <c r="M289" s="287">
        <v>0</v>
      </c>
      <c r="N289" s="287">
        <v>0</v>
      </c>
      <c r="O289" s="287">
        <v>0</v>
      </c>
      <c r="P289" s="287">
        <v>0</v>
      </c>
      <c r="Q289" s="287">
        <v>0</v>
      </c>
    </row>
    <row r="290" ht="14.25" spans="1:17">
      <c r="A290" s="289">
        <v>2299999</v>
      </c>
      <c r="B290" s="311" t="s">
        <v>1129</v>
      </c>
      <c r="C290" s="286"/>
      <c r="D290" s="286"/>
      <c r="E290" s="286"/>
      <c r="F290" s="287">
        <v>100</v>
      </c>
      <c r="G290" s="288"/>
      <c r="H290" s="287"/>
      <c r="I290" s="287">
        <v>100</v>
      </c>
      <c r="J290" s="287"/>
      <c r="K290" s="287"/>
      <c r="L290" s="287"/>
      <c r="M290" s="287"/>
      <c r="N290" s="287"/>
      <c r="O290" s="301"/>
      <c r="P290" s="301"/>
      <c r="Q290" s="287"/>
    </row>
    <row r="291" ht="14.25" spans="1:17">
      <c r="A291" s="289">
        <v>2299999</v>
      </c>
      <c r="B291" s="311" t="s">
        <v>1130</v>
      </c>
      <c r="C291" s="286"/>
      <c r="D291" s="286"/>
      <c r="E291" s="286"/>
      <c r="F291" s="287">
        <v>50</v>
      </c>
      <c r="G291" s="288"/>
      <c r="H291" s="287"/>
      <c r="I291" s="287">
        <v>50</v>
      </c>
      <c r="J291" s="287"/>
      <c r="K291" s="287"/>
      <c r="L291" s="287"/>
      <c r="M291" s="287"/>
      <c r="N291" s="287"/>
      <c r="O291" s="301"/>
      <c r="P291" s="301"/>
      <c r="Q291" s="287"/>
    </row>
  </sheetData>
  <autoFilter ref="A5:Q291">
    <extLst/>
  </autoFilter>
  <mergeCells count="23">
    <mergeCell ref="A1:Q1"/>
    <mergeCell ref="G4:K4"/>
    <mergeCell ref="A6:B6"/>
    <mergeCell ref="A3:A5"/>
    <mergeCell ref="B3:B5"/>
    <mergeCell ref="C3:C5"/>
    <mergeCell ref="D4:D5"/>
    <mergeCell ref="E3:E5"/>
    <mergeCell ref="F3:F5"/>
    <mergeCell ref="L4:L5"/>
    <mergeCell ref="M4:M5"/>
    <mergeCell ref="N4:N5"/>
    <mergeCell ref="O3:O5"/>
    <mergeCell ref="O88:O98"/>
    <mergeCell ref="O100:O129"/>
    <mergeCell ref="O131:O160"/>
    <mergeCell ref="O162:O163"/>
    <mergeCell ref="P3:P5"/>
    <mergeCell ref="P88:P98"/>
    <mergeCell ref="P100:P129"/>
    <mergeCell ref="P131:P160"/>
    <mergeCell ref="P162:P163"/>
    <mergeCell ref="Q3:Q5"/>
  </mergeCells>
  <conditionalFormatting sqref="B96">
    <cfRule type="duplicateValues" dxfId="1" priority="11"/>
  </conditionalFormatting>
  <conditionalFormatting sqref="B164">
    <cfRule type="duplicateValues" dxfId="1" priority="4"/>
  </conditionalFormatting>
  <conditionalFormatting sqref="B177">
    <cfRule type="duplicateValues" dxfId="1" priority="12"/>
  </conditionalFormatting>
  <conditionalFormatting sqref="B187">
    <cfRule type="duplicateValues" dxfId="1" priority="9"/>
  </conditionalFormatting>
  <conditionalFormatting sqref="B288">
    <cfRule type="duplicateValues" dxfId="1" priority="7"/>
  </conditionalFormatting>
  <conditionalFormatting sqref="B289">
    <cfRule type="duplicateValues" dxfId="1" priority="6"/>
  </conditionalFormatting>
  <conditionalFormatting sqref="B290">
    <cfRule type="duplicateValues" dxfId="1" priority="5"/>
  </conditionalFormatting>
  <conditionalFormatting sqref="B291">
    <cfRule type="duplicateValues" dxfId="1" priority="2"/>
  </conditionalFormatting>
  <conditionalFormatting sqref="B162:B163">
    <cfRule type="duplicateValues" dxfId="1" priority="14"/>
  </conditionalFormatting>
  <conditionalFormatting sqref="B205:B222">
    <cfRule type="duplicateValues" dxfId="1" priority="8"/>
  </conditionalFormatting>
  <conditionalFormatting sqref="B265:B287 B178:B186 B188:B204 B165:B176 B161 B99 B7:B95 B223:B263 B130">
    <cfRule type="duplicateValues" dxfId="1" priority="13"/>
  </conditionalFormatting>
  <conditionalFormatting sqref="F9:Q9 H10 K10 F11:Q11 H12 K12 F13:Q31 H32 K32 F33:Q33 H34 K34 F35:Q35 H36 K36 F37:Q37 H38 K38 F39:Q39 H43 K43 F44:Q44 H45 K45 F46:Q46 H47 K47 F48:Q48 H49 K49 F50:Q52 H53 K53 F54:Q54 H55 K55 F56:Q57 H58 K58 F59:Q59 H60 K60 F61:Q62 H68 K68 F69:Q69 H70 K70 F71:Q72 H73 K73 F74:Q74 H75:H76 K75:K76 F77:Q78 H79 K79 F80:Q81 H82:H83 K82:K83 F84:Q84 H85:H86 K85:K86 F87:Q88 F89:N98 Q89:Q98 H99 K99 F100:Q100 F101:N129 Q101:Q129 H130 K130 F131:Q131 F132:N160 Q132:Q160 H161 K161 F162:Q162 F163:N163 Q163 F164:Q164 H165 K165 F166:Q166 H167 K167 F168:Q168 H169 K169 F170:Q171 H172:H173 K172:K173 F174:Q174 H175 K175 F176:Q176 H177:H178 K177:K178 F179:Q182 H183 K183 F184:Q184 H185 K185 F186:Q186 H187 K187 F188:Q188 H189:H190 K189:K190 F191:Q194 H195 K195 F196:Q196 H197 K197 F198:Q198 H199 K199 F200:Q200 H201:H202 K201:K202 F203:Q203 H204 K204 F205:Q222 H223 K223 F224:Q226 H227 K227 F228:Q228 H229 K229 F230:Q230 H231:H232 K231:K232 F233:Q233 H234 K234 F235:Q237 H238:H239 K238:K239 F240:Q245 H246 K246 F247:Q247 H248 K248 F249:Q249 H250:H251 K250:K251 F252:Q258 H259 K259 F260:Q260 H261 K261 F262:Q263 H264:H265 K264:K265 F266:Q270 H271:H272 K271:K272 F273:Q274 H275:H276 K275:K276 F277:Q279 H280 K280 F281:Q281 H282:H283 K282:K283 F284:Q284 H285:H286 K285:K286 F287:Q287">
    <cfRule type="cellIs" dxfId="0" priority="3" operator="equal">
      <formula>0</formula>
    </cfRule>
  </conditionalFormatting>
  <conditionalFormatting sqref="F41:Q42 F64:Q67 F290:F291">
    <cfRule type="cellIs" dxfId="0" priority="1" operator="equal">
      <formula>0</formula>
    </cfRule>
  </conditionalFormatting>
  <conditionalFormatting sqref="B97:B98 B131:B160 B100:B129">
    <cfRule type="duplicateValues" dxfId="1" priority="10"/>
  </conditionalFormatting>
  <printOptions horizontalCentered="1"/>
  <pageMargins left="0.708333333333333" right="0.708333333333333" top="0.747916666666667" bottom="0.747916666666667" header="0.314583333333333" footer="0.314583333333333"/>
  <pageSetup paperSize="9" scale="9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892"/>
  <sheetViews>
    <sheetView view="pageBreakPreview" zoomScaleNormal="100" workbookViewId="0">
      <selection activeCell="F10" sqref="F10"/>
    </sheetView>
  </sheetViews>
  <sheetFormatPr defaultColWidth="9" defaultRowHeight="12.75"/>
  <cols>
    <col min="1" max="1" width="8.5" style="181" customWidth="1"/>
    <col min="2" max="2" width="7.33333333333333" style="182" customWidth="1"/>
    <col min="3" max="3" width="51" style="182" customWidth="1"/>
    <col min="4" max="5" width="9" style="181" customWidth="1"/>
    <col min="6" max="6" width="9.5" style="181" customWidth="1"/>
    <col min="7" max="7" width="54.6666666666667" style="183" customWidth="1"/>
    <col min="8" max="8" width="8.5" style="184" customWidth="1"/>
    <col min="9" max="9" width="10.5" style="184" customWidth="1"/>
    <col min="10" max="16384" width="9" style="185"/>
  </cols>
  <sheetData>
    <row r="1" s="175" customFormat="1" ht="27" spans="1:9">
      <c r="A1" s="186" t="s">
        <v>1131</v>
      </c>
      <c r="B1" s="187"/>
      <c r="C1" s="187"/>
      <c r="D1" s="186"/>
      <c r="E1" s="186"/>
      <c r="F1" s="186"/>
      <c r="G1" s="186"/>
      <c r="H1" s="188"/>
      <c r="I1" s="188"/>
    </row>
    <row r="2" s="176" customFormat="1" ht="20" customHeight="1" spans="1:9">
      <c r="A2" s="189"/>
      <c r="B2" s="190"/>
      <c r="C2" s="190"/>
      <c r="D2" s="189"/>
      <c r="E2" s="189"/>
      <c r="F2" s="189"/>
      <c r="G2" s="191" t="s">
        <v>1</v>
      </c>
      <c r="H2" s="191"/>
      <c r="I2" s="191"/>
    </row>
    <row r="3" s="176" customFormat="1" ht="48" spans="1:9">
      <c r="A3" s="192" t="s">
        <v>1132</v>
      </c>
      <c r="B3" s="193" t="s">
        <v>1133</v>
      </c>
      <c r="C3" s="193" t="s">
        <v>1134</v>
      </c>
      <c r="D3" s="192" t="s">
        <v>1135</v>
      </c>
      <c r="E3" s="192" t="s">
        <v>1136</v>
      </c>
      <c r="F3" s="192" t="s">
        <v>9</v>
      </c>
      <c r="G3" s="193" t="s">
        <v>1137</v>
      </c>
      <c r="H3" s="193" t="s">
        <v>1138</v>
      </c>
      <c r="I3" s="193" t="s">
        <v>1139</v>
      </c>
    </row>
    <row r="4" s="176" customFormat="1" spans="1:9">
      <c r="A4" s="194"/>
      <c r="B4" s="195"/>
      <c r="C4" s="196" t="s">
        <v>1140</v>
      </c>
      <c r="D4" s="197">
        <f>D5+D292+D327+D426+D443+D492+D574+D629+D646+D677+D772+D798+D805+D812+D831+D840+D848+D872+D873+D887+D890</f>
        <v>120739.57</v>
      </c>
      <c r="E4" s="197">
        <f>E5+E292+E327+E426+E443+E492+E574+E629+E646+E677+E772+E798+E805+E812+E831+E840+E848+E872+E873+E887+E890</f>
        <v>130564.4908</v>
      </c>
      <c r="F4" s="197">
        <f t="shared" ref="F4:F35" si="0">E4-D4</f>
        <v>9824.92080000001</v>
      </c>
      <c r="G4" s="198"/>
      <c r="H4" s="199"/>
      <c r="I4" s="199"/>
    </row>
    <row r="5" s="176" customFormat="1" spans="1:9">
      <c r="A5" s="194">
        <v>201</v>
      </c>
      <c r="B5" s="200"/>
      <c r="C5" s="201" t="s">
        <v>12</v>
      </c>
      <c r="D5" s="194">
        <f>D6+D25+D40+D74+D88+D101+D116+D121+D125+D136+D147+D151+D154+D171+D187+D211+D220+D232+D254+D258+D274+D282</f>
        <v>11640.25</v>
      </c>
      <c r="E5" s="194">
        <f>E6+E25+E40+E74+E88+E101+E116+E121+E125+E136+E147+E151+E154+E171+E187+E211+E220+E232+E254+E258+E274+E282</f>
        <v>14150.55</v>
      </c>
      <c r="F5" s="194">
        <f t="shared" si="0"/>
        <v>2510.3</v>
      </c>
      <c r="G5" s="198"/>
      <c r="H5" s="199"/>
      <c r="I5" s="199"/>
    </row>
    <row r="6" s="177" customFormat="1" spans="1:9">
      <c r="A6" s="202">
        <v>20101</v>
      </c>
      <c r="B6" s="200"/>
      <c r="C6" s="203" t="s">
        <v>1141</v>
      </c>
      <c r="D6" s="202">
        <f>SUM(D7:D24)</f>
        <v>618</v>
      </c>
      <c r="E6" s="202">
        <f>SUM(E7:E24)</f>
        <v>618</v>
      </c>
      <c r="F6" s="202">
        <f t="shared" si="0"/>
        <v>0</v>
      </c>
      <c r="G6" s="204"/>
      <c r="H6" s="205"/>
      <c r="I6" s="205"/>
    </row>
    <row r="7" s="176" customFormat="1" outlineLevel="1" spans="1:9">
      <c r="A7" s="194">
        <v>2010102</v>
      </c>
      <c r="B7" s="200">
        <v>50206</v>
      </c>
      <c r="C7" s="206" t="s">
        <v>1142</v>
      </c>
      <c r="D7" s="207">
        <v>8</v>
      </c>
      <c r="E7" s="207">
        <v>8</v>
      </c>
      <c r="F7" s="194">
        <f t="shared" si="0"/>
        <v>0</v>
      </c>
      <c r="G7" s="198"/>
      <c r="H7" s="199" t="s">
        <v>1143</v>
      </c>
      <c r="I7" s="199"/>
    </row>
    <row r="8" s="176" customFormat="1" outlineLevel="1" spans="1:9">
      <c r="A8" s="194">
        <v>2010102</v>
      </c>
      <c r="B8" s="200">
        <v>50299</v>
      </c>
      <c r="C8" s="206" t="s">
        <v>1144</v>
      </c>
      <c r="D8" s="207">
        <v>28</v>
      </c>
      <c r="E8" s="207">
        <v>28</v>
      </c>
      <c r="F8" s="194">
        <f t="shared" si="0"/>
        <v>0</v>
      </c>
      <c r="G8" s="199" t="s">
        <v>1145</v>
      </c>
      <c r="H8" s="199" t="s">
        <v>1143</v>
      </c>
      <c r="I8" s="199"/>
    </row>
    <row r="9" s="176" customFormat="1" outlineLevel="1" spans="1:9">
      <c r="A9" s="194">
        <v>2010104</v>
      </c>
      <c r="B9" s="200">
        <v>50202</v>
      </c>
      <c r="C9" s="206" t="s">
        <v>1146</v>
      </c>
      <c r="D9" s="207">
        <v>19.2</v>
      </c>
      <c r="E9" s="207">
        <v>19.2</v>
      </c>
      <c r="F9" s="194">
        <f t="shared" si="0"/>
        <v>0</v>
      </c>
      <c r="G9" s="198"/>
      <c r="H9" s="199" t="s">
        <v>1143</v>
      </c>
      <c r="I9" s="199"/>
    </row>
    <row r="10" s="176" customFormat="1" outlineLevel="1" spans="1:9">
      <c r="A10" s="194">
        <v>2010105</v>
      </c>
      <c r="B10" s="200">
        <v>50201</v>
      </c>
      <c r="C10" s="206" t="s">
        <v>1147</v>
      </c>
      <c r="D10" s="207">
        <v>4</v>
      </c>
      <c r="E10" s="207">
        <v>4</v>
      </c>
      <c r="F10" s="194">
        <f t="shared" si="0"/>
        <v>0</v>
      </c>
      <c r="G10" s="198"/>
      <c r="H10" s="199" t="s">
        <v>1143</v>
      </c>
      <c r="I10" s="199"/>
    </row>
    <row r="11" s="176" customFormat="1" outlineLevel="1" spans="1:9">
      <c r="A11" s="194">
        <v>2010105</v>
      </c>
      <c r="B11" s="200">
        <v>50201</v>
      </c>
      <c r="C11" s="206" t="s">
        <v>1148</v>
      </c>
      <c r="D11" s="207">
        <v>8</v>
      </c>
      <c r="E11" s="207">
        <v>8</v>
      </c>
      <c r="F11" s="194">
        <f t="shared" si="0"/>
        <v>0</v>
      </c>
      <c r="G11" s="198"/>
      <c r="H11" s="199" t="s">
        <v>1143</v>
      </c>
      <c r="I11" s="199"/>
    </row>
    <row r="12" s="176" customFormat="1" outlineLevel="1" spans="1:9">
      <c r="A12" s="194">
        <v>2010106</v>
      </c>
      <c r="B12" s="200">
        <v>50201</v>
      </c>
      <c r="C12" s="206" t="s">
        <v>1149</v>
      </c>
      <c r="D12" s="207">
        <v>20</v>
      </c>
      <c r="E12" s="207">
        <v>20</v>
      </c>
      <c r="F12" s="194">
        <f t="shared" si="0"/>
        <v>0</v>
      </c>
      <c r="G12" s="199" t="s">
        <v>1150</v>
      </c>
      <c r="H12" s="199" t="s">
        <v>1143</v>
      </c>
      <c r="I12" s="199"/>
    </row>
    <row r="13" s="176" customFormat="1" outlineLevel="1" spans="1:9">
      <c r="A13" s="194">
        <v>2010106</v>
      </c>
      <c r="B13" s="200">
        <v>50201</v>
      </c>
      <c r="C13" s="206" t="s">
        <v>1151</v>
      </c>
      <c r="D13" s="207">
        <v>8</v>
      </c>
      <c r="E13" s="207">
        <v>8</v>
      </c>
      <c r="F13" s="194">
        <f t="shared" si="0"/>
        <v>0</v>
      </c>
      <c r="G13" s="198"/>
      <c r="H13" s="199" t="s">
        <v>1143</v>
      </c>
      <c r="I13" s="199"/>
    </row>
    <row r="14" s="176" customFormat="1" outlineLevel="1" spans="1:9">
      <c r="A14" s="194">
        <v>2010106</v>
      </c>
      <c r="B14" s="200">
        <v>50201</v>
      </c>
      <c r="C14" s="206" t="s">
        <v>1152</v>
      </c>
      <c r="D14" s="207">
        <v>200</v>
      </c>
      <c r="E14" s="207">
        <v>200</v>
      </c>
      <c r="F14" s="194">
        <f t="shared" si="0"/>
        <v>0</v>
      </c>
      <c r="G14" s="198" t="s">
        <v>1153</v>
      </c>
      <c r="H14" s="199" t="s">
        <v>1143</v>
      </c>
      <c r="I14" s="199"/>
    </row>
    <row r="15" s="176" customFormat="1" outlineLevel="1" spans="1:9">
      <c r="A15" s="194">
        <v>2010107</v>
      </c>
      <c r="B15" s="200">
        <v>50299</v>
      </c>
      <c r="C15" s="206" t="s">
        <v>1154</v>
      </c>
      <c r="D15" s="207">
        <v>16</v>
      </c>
      <c r="E15" s="207">
        <v>16</v>
      </c>
      <c r="F15" s="194">
        <f t="shared" si="0"/>
        <v>0</v>
      </c>
      <c r="G15" s="198"/>
      <c r="H15" s="199" t="s">
        <v>1143</v>
      </c>
      <c r="I15" s="199"/>
    </row>
    <row r="16" s="176" customFormat="1" outlineLevel="1" spans="1:9">
      <c r="A16" s="194">
        <v>2010108</v>
      </c>
      <c r="B16" s="200">
        <v>50299</v>
      </c>
      <c r="C16" s="206" t="s">
        <v>1155</v>
      </c>
      <c r="D16" s="207">
        <v>24</v>
      </c>
      <c r="E16" s="207">
        <v>24</v>
      </c>
      <c r="F16" s="194">
        <f t="shared" si="0"/>
        <v>0</v>
      </c>
      <c r="G16" s="198"/>
      <c r="H16" s="199" t="s">
        <v>1143</v>
      </c>
      <c r="I16" s="199"/>
    </row>
    <row r="17" s="176" customFormat="1" outlineLevel="1" spans="1:9">
      <c r="A17" s="194">
        <v>2010108</v>
      </c>
      <c r="B17" s="200">
        <v>50299</v>
      </c>
      <c r="C17" s="206" t="s">
        <v>1156</v>
      </c>
      <c r="D17" s="207">
        <v>26.8</v>
      </c>
      <c r="E17" s="207">
        <v>26.8</v>
      </c>
      <c r="F17" s="194">
        <f t="shared" si="0"/>
        <v>0</v>
      </c>
      <c r="G17" s="199" t="s">
        <v>1157</v>
      </c>
      <c r="H17" s="199" t="s">
        <v>1143</v>
      </c>
      <c r="I17" s="199"/>
    </row>
    <row r="18" s="176" customFormat="1" outlineLevel="1" spans="1:9">
      <c r="A18" s="194">
        <v>2010108</v>
      </c>
      <c r="B18" s="200">
        <v>50201</v>
      </c>
      <c r="C18" s="206" t="s">
        <v>1158</v>
      </c>
      <c r="D18" s="207">
        <v>20</v>
      </c>
      <c r="E18" s="207">
        <v>20</v>
      </c>
      <c r="F18" s="194">
        <f t="shared" si="0"/>
        <v>0</v>
      </c>
      <c r="G18" s="198"/>
      <c r="H18" s="199" t="s">
        <v>1143</v>
      </c>
      <c r="I18" s="199"/>
    </row>
    <row r="19" s="176" customFormat="1" outlineLevel="1" spans="1:9">
      <c r="A19" s="194">
        <v>2010108</v>
      </c>
      <c r="B19" s="200">
        <v>50201</v>
      </c>
      <c r="C19" s="206" t="s">
        <v>1159</v>
      </c>
      <c r="D19" s="207">
        <v>8</v>
      </c>
      <c r="E19" s="207">
        <v>8</v>
      </c>
      <c r="F19" s="194">
        <f t="shared" si="0"/>
        <v>0</v>
      </c>
      <c r="G19" s="198"/>
      <c r="H19" s="199" t="s">
        <v>1143</v>
      </c>
      <c r="I19" s="199"/>
    </row>
    <row r="20" s="176" customFormat="1" outlineLevel="1" spans="1:9">
      <c r="A20" s="194">
        <v>2010108</v>
      </c>
      <c r="B20" s="200">
        <v>50299</v>
      </c>
      <c r="C20" s="206" t="s">
        <v>1160</v>
      </c>
      <c r="D20" s="207">
        <v>24</v>
      </c>
      <c r="E20" s="207">
        <v>24</v>
      </c>
      <c r="F20" s="194">
        <f t="shared" si="0"/>
        <v>0</v>
      </c>
      <c r="G20" s="198"/>
      <c r="H20" s="199" t="s">
        <v>1143</v>
      </c>
      <c r="I20" s="199"/>
    </row>
    <row r="21" s="176" customFormat="1" outlineLevel="1" spans="1:9">
      <c r="A21" s="194">
        <v>2010108</v>
      </c>
      <c r="B21" s="200">
        <v>50203</v>
      </c>
      <c r="C21" s="206" t="s">
        <v>1161</v>
      </c>
      <c r="D21" s="207">
        <v>16</v>
      </c>
      <c r="E21" s="207">
        <v>16</v>
      </c>
      <c r="F21" s="194">
        <f t="shared" si="0"/>
        <v>0</v>
      </c>
      <c r="G21" s="198"/>
      <c r="H21" s="199" t="s">
        <v>1143</v>
      </c>
      <c r="I21" s="199"/>
    </row>
    <row r="22" s="176" customFormat="1" outlineLevel="1" spans="1:9">
      <c r="A22" s="194">
        <v>2010108</v>
      </c>
      <c r="B22" s="200">
        <v>50201</v>
      </c>
      <c r="C22" s="206" t="s">
        <v>1162</v>
      </c>
      <c r="D22" s="207">
        <v>16</v>
      </c>
      <c r="E22" s="207">
        <v>16</v>
      </c>
      <c r="F22" s="194">
        <f t="shared" si="0"/>
        <v>0</v>
      </c>
      <c r="G22" s="199" t="s">
        <v>1163</v>
      </c>
      <c r="H22" s="199" t="s">
        <v>1143</v>
      </c>
      <c r="I22" s="199"/>
    </row>
    <row r="23" s="176" customFormat="1" outlineLevel="1" spans="1:9">
      <c r="A23" s="194">
        <v>2010109</v>
      </c>
      <c r="B23" s="200">
        <v>50299</v>
      </c>
      <c r="C23" s="206" t="s">
        <v>1164</v>
      </c>
      <c r="D23" s="207">
        <v>160</v>
      </c>
      <c r="E23" s="207">
        <v>160</v>
      </c>
      <c r="F23" s="194">
        <f t="shared" si="0"/>
        <v>0</v>
      </c>
      <c r="G23" s="198"/>
      <c r="H23" s="199" t="s">
        <v>1143</v>
      </c>
      <c r="I23" s="199"/>
    </row>
    <row r="24" s="176" customFormat="1" outlineLevel="1" spans="1:9">
      <c r="A24" s="194">
        <v>2010199</v>
      </c>
      <c r="B24" s="200">
        <v>50999</v>
      </c>
      <c r="C24" s="206" t="s">
        <v>1165</v>
      </c>
      <c r="D24" s="207">
        <v>12</v>
      </c>
      <c r="E24" s="207">
        <v>12</v>
      </c>
      <c r="F24" s="194">
        <f t="shared" si="0"/>
        <v>0</v>
      </c>
      <c r="G24" s="199" t="s">
        <v>1166</v>
      </c>
      <c r="H24" s="199" t="s">
        <v>1143</v>
      </c>
      <c r="I24" s="199"/>
    </row>
    <row r="25" s="177" customFormat="1" spans="1:9">
      <c r="A25" s="202">
        <v>20102</v>
      </c>
      <c r="B25" s="200"/>
      <c r="C25" s="203" t="s">
        <v>1167</v>
      </c>
      <c r="D25" s="202">
        <f>SUM(D26:D39)</f>
        <v>216.9</v>
      </c>
      <c r="E25" s="202">
        <f>SUM(E26:E39)</f>
        <v>216.9</v>
      </c>
      <c r="F25" s="202">
        <f t="shared" si="0"/>
        <v>0</v>
      </c>
      <c r="G25" s="204"/>
      <c r="H25" s="205"/>
      <c r="I25" s="205"/>
    </row>
    <row r="26" s="176" customFormat="1" outlineLevel="1" spans="1:9">
      <c r="A26" s="208">
        <v>2010202</v>
      </c>
      <c r="B26" s="200">
        <v>50999</v>
      </c>
      <c r="C26" s="206" t="s">
        <v>1168</v>
      </c>
      <c r="D26" s="194">
        <v>31.2</v>
      </c>
      <c r="E26" s="207">
        <v>31.2</v>
      </c>
      <c r="F26" s="194">
        <f t="shared" si="0"/>
        <v>0</v>
      </c>
      <c r="G26" s="199" t="s">
        <v>1169</v>
      </c>
      <c r="H26" s="199" t="s">
        <v>1143</v>
      </c>
      <c r="I26" s="199"/>
    </row>
    <row r="27" s="176" customFormat="1" outlineLevel="1" spans="1:9">
      <c r="A27" s="208">
        <v>2010202</v>
      </c>
      <c r="B27" s="200">
        <v>50201</v>
      </c>
      <c r="C27" s="206" t="s">
        <v>1170</v>
      </c>
      <c r="D27" s="194">
        <v>8</v>
      </c>
      <c r="E27" s="207">
        <v>8</v>
      </c>
      <c r="F27" s="194">
        <f t="shared" si="0"/>
        <v>0</v>
      </c>
      <c r="G27" s="198"/>
      <c r="H27" s="199" t="s">
        <v>1143</v>
      </c>
      <c r="I27" s="199"/>
    </row>
    <row r="28" s="176" customFormat="1" outlineLevel="1" spans="1:9">
      <c r="A28" s="208">
        <v>2010202</v>
      </c>
      <c r="B28" s="200">
        <v>50206</v>
      </c>
      <c r="C28" s="206" t="s">
        <v>1142</v>
      </c>
      <c r="D28" s="194">
        <v>8</v>
      </c>
      <c r="E28" s="207">
        <v>8</v>
      </c>
      <c r="F28" s="194">
        <f t="shared" si="0"/>
        <v>0</v>
      </c>
      <c r="G28" s="198"/>
      <c r="H28" s="199" t="s">
        <v>1143</v>
      </c>
      <c r="I28" s="199"/>
    </row>
    <row r="29" s="176" customFormat="1" outlineLevel="1" spans="1:9">
      <c r="A29" s="208">
        <v>2010203</v>
      </c>
      <c r="B29" s="200">
        <v>50201</v>
      </c>
      <c r="C29" s="206" t="s">
        <v>1171</v>
      </c>
      <c r="D29" s="194">
        <v>4</v>
      </c>
      <c r="E29" s="207">
        <v>4</v>
      </c>
      <c r="F29" s="194">
        <f t="shared" si="0"/>
        <v>0</v>
      </c>
      <c r="G29" s="198"/>
      <c r="H29" s="199" t="s">
        <v>1143</v>
      </c>
      <c r="I29" s="199"/>
    </row>
    <row r="30" s="176" customFormat="1" outlineLevel="1" spans="1:9">
      <c r="A30" s="208">
        <v>2010203</v>
      </c>
      <c r="B30" s="200">
        <v>50201</v>
      </c>
      <c r="C30" s="206" t="s">
        <v>1172</v>
      </c>
      <c r="D30" s="194">
        <v>8</v>
      </c>
      <c r="E30" s="207">
        <v>8</v>
      </c>
      <c r="F30" s="194">
        <f t="shared" si="0"/>
        <v>0</v>
      </c>
      <c r="G30" s="198"/>
      <c r="H30" s="199" t="s">
        <v>1143</v>
      </c>
      <c r="I30" s="199"/>
    </row>
    <row r="31" s="176" customFormat="1" outlineLevel="1" spans="1:9">
      <c r="A31" s="208">
        <v>2010205</v>
      </c>
      <c r="B31" s="200">
        <v>50201</v>
      </c>
      <c r="C31" s="206" t="s">
        <v>1173</v>
      </c>
      <c r="D31" s="194">
        <v>24</v>
      </c>
      <c r="E31" s="207">
        <v>24</v>
      </c>
      <c r="F31" s="194">
        <f t="shared" si="0"/>
        <v>0</v>
      </c>
      <c r="G31" s="198"/>
      <c r="H31" s="199" t="s">
        <v>1143</v>
      </c>
      <c r="I31" s="199"/>
    </row>
    <row r="32" s="176" customFormat="1" outlineLevel="1" spans="1:9">
      <c r="A32" s="208">
        <v>2010205</v>
      </c>
      <c r="B32" s="200">
        <v>50999</v>
      </c>
      <c r="C32" s="206" t="s">
        <v>1174</v>
      </c>
      <c r="D32" s="194">
        <v>12</v>
      </c>
      <c r="E32" s="207">
        <v>12</v>
      </c>
      <c r="F32" s="194">
        <f t="shared" si="0"/>
        <v>0</v>
      </c>
      <c r="G32" s="198"/>
      <c r="H32" s="199" t="s">
        <v>1143</v>
      </c>
      <c r="I32" s="199"/>
    </row>
    <row r="33" s="176" customFormat="1" outlineLevel="1" spans="1:9">
      <c r="A33" s="208">
        <v>2010206</v>
      </c>
      <c r="B33" s="200">
        <v>50209</v>
      </c>
      <c r="C33" s="209" t="s">
        <v>1175</v>
      </c>
      <c r="D33" s="194">
        <v>48</v>
      </c>
      <c r="E33" s="208">
        <v>48</v>
      </c>
      <c r="F33" s="194">
        <f t="shared" si="0"/>
        <v>0</v>
      </c>
      <c r="G33" s="198"/>
      <c r="H33" s="199" t="s">
        <v>1143</v>
      </c>
      <c r="I33" s="199"/>
    </row>
    <row r="34" s="176" customFormat="1" outlineLevel="1" spans="1:9">
      <c r="A34" s="208">
        <v>2010206</v>
      </c>
      <c r="B34" s="200">
        <v>50999</v>
      </c>
      <c r="C34" s="206" t="s">
        <v>1176</v>
      </c>
      <c r="D34" s="194">
        <v>19.3</v>
      </c>
      <c r="E34" s="207">
        <v>19.3</v>
      </c>
      <c r="F34" s="194">
        <f t="shared" si="0"/>
        <v>0</v>
      </c>
      <c r="G34" s="199" t="s">
        <v>1177</v>
      </c>
      <c r="H34" s="199" t="s">
        <v>1143</v>
      </c>
      <c r="I34" s="199"/>
    </row>
    <row r="35" s="176" customFormat="1" outlineLevel="1" spans="1:9">
      <c r="A35" s="208">
        <v>2010206</v>
      </c>
      <c r="B35" s="200">
        <v>50201</v>
      </c>
      <c r="C35" s="206" t="s">
        <v>1178</v>
      </c>
      <c r="D35" s="194">
        <v>4</v>
      </c>
      <c r="E35" s="207">
        <v>4</v>
      </c>
      <c r="F35" s="194">
        <f t="shared" si="0"/>
        <v>0</v>
      </c>
      <c r="G35" s="198"/>
      <c r="H35" s="199" t="s">
        <v>1143</v>
      </c>
      <c r="I35" s="199"/>
    </row>
    <row r="36" s="176" customFormat="1" outlineLevel="1" spans="1:9">
      <c r="A36" s="208">
        <v>2010206</v>
      </c>
      <c r="B36" s="200">
        <v>50201</v>
      </c>
      <c r="C36" s="206" t="s">
        <v>1179</v>
      </c>
      <c r="D36" s="194">
        <v>8</v>
      </c>
      <c r="E36" s="207">
        <v>8</v>
      </c>
      <c r="F36" s="194">
        <f t="shared" ref="F36:F67" si="1">E36-D36</f>
        <v>0</v>
      </c>
      <c r="G36" s="198"/>
      <c r="H36" s="199" t="s">
        <v>1143</v>
      </c>
      <c r="I36" s="199"/>
    </row>
    <row r="37" s="176" customFormat="1" outlineLevel="1" spans="1:9">
      <c r="A37" s="208">
        <v>2010206</v>
      </c>
      <c r="B37" s="200">
        <v>50201</v>
      </c>
      <c r="C37" s="206" t="s">
        <v>1180</v>
      </c>
      <c r="D37" s="194">
        <v>24</v>
      </c>
      <c r="E37" s="207">
        <v>24</v>
      </c>
      <c r="F37" s="194">
        <f t="shared" si="1"/>
        <v>0</v>
      </c>
      <c r="G37" s="198"/>
      <c r="H37" s="199" t="s">
        <v>1143</v>
      </c>
      <c r="I37" s="199"/>
    </row>
    <row r="38" s="176" customFormat="1" outlineLevel="1" spans="1:9">
      <c r="A38" s="208">
        <v>2010299</v>
      </c>
      <c r="B38" s="200">
        <v>50203</v>
      </c>
      <c r="C38" s="206" t="s">
        <v>1181</v>
      </c>
      <c r="D38" s="194">
        <v>16</v>
      </c>
      <c r="E38" s="207">
        <v>16</v>
      </c>
      <c r="F38" s="194">
        <f t="shared" si="1"/>
        <v>0</v>
      </c>
      <c r="G38" s="198"/>
      <c r="H38" s="199" t="s">
        <v>1143</v>
      </c>
      <c r="I38" s="199"/>
    </row>
    <row r="39" s="176" customFormat="1" outlineLevel="1" spans="1:9">
      <c r="A39" s="208">
        <v>2010299</v>
      </c>
      <c r="B39" s="200">
        <v>50999</v>
      </c>
      <c r="C39" s="206" t="s">
        <v>1182</v>
      </c>
      <c r="D39" s="194">
        <v>2.4</v>
      </c>
      <c r="E39" s="207">
        <v>2.4</v>
      </c>
      <c r="F39" s="194">
        <f t="shared" si="1"/>
        <v>0</v>
      </c>
      <c r="G39" s="198"/>
      <c r="H39" s="199" t="s">
        <v>1143</v>
      </c>
      <c r="I39" s="199"/>
    </row>
    <row r="40" s="177" customFormat="1" spans="1:9">
      <c r="A40" s="202">
        <v>20103</v>
      </c>
      <c r="B40" s="200"/>
      <c r="C40" s="203" t="s">
        <v>1183</v>
      </c>
      <c r="D40" s="202">
        <f>D41+D63+D68</f>
        <v>1100.4</v>
      </c>
      <c r="E40" s="202">
        <f>E41+E63+E68</f>
        <v>1088.4</v>
      </c>
      <c r="F40" s="202">
        <f t="shared" si="1"/>
        <v>-12</v>
      </c>
      <c r="G40" s="204"/>
      <c r="H40" s="205"/>
      <c r="I40" s="205"/>
    </row>
    <row r="41" s="178" customFormat="1" outlineLevel="1" spans="1:9">
      <c r="A41" s="210">
        <v>20103</v>
      </c>
      <c r="B41" s="200"/>
      <c r="C41" s="211" t="s">
        <v>1184</v>
      </c>
      <c r="D41" s="210">
        <f>SUM(D42:D62)</f>
        <v>264.4</v>
      </c>
      <c r="E41" s="210">
        <f>SUM(E42:E62)</f>
        <v>284.4</v>
      </c>
      <c r="F41" s="210">
        <f t="shared" si="1"/>
        <v>20</v>
      </c>
      <c r="G41" s="212"/>
      <c r="H41" s="213"/>
      <c r="I41" s="213"/>
    </row>
    <row r="42" s="176" customFormat="1" outlineLevel="2" spans="1:9">
      <c r="A42" s="194">
        <v>2010302</v>
      </c>
      <c r="B42" s="200">
        <v>50201</v>
      </c>
      <c r="C42" s="206" t="s">
        <v>1185</v>
      </c>
      <c r="D42" s="207">
        <v>4</v>
      </c>
      <c r="E42" s="207">
        <v>4</v>
      </c>
      <c r="F42" s="194">
        <f t="shared" si="1"/>
        <v>0</v>
      </c>
      <c r="G42" s="198"/>
      <c r="H42" s="199" t="s">
        <v>1143</v>
      </c>
      <c r="I42" s="199"/>
    </row>
    <row r="43" s="176" customFormat="1" outlineLevel="2" spans="1:9">
      <c r="A43" s="194">
        <v>2010302</v>
      </c>
      <c r="B43" s="200">
        <v>50201</v>
      </c>
      <c r="C43" s="206" t="s">
        <v>1186</v>
      </c>
      <c r="D43" s="207">
        <v>24</v>
      </c>
      <c r="E43" s="207">
        <v>24</v>
      </c>
      <c r="F43" s="194">
        <f t="shared" si="1"/>
        <v>0</v>
      </c>
      <c r="G43" s="198"/>
      <c r="H43" s="199" t="s">
        <v>1143</v>
      </c>
      <c r="I43" s="199"/>
    </row>
    <row r="44" s="176" customFormat="1" outlineLevel="2" spans="1:9">
      <c r="A44" s="194">
        <v>2010302</v>
      </c>
      <c r="B44" s="200">
        <v>50206</v>
      </c>
      <c r="C44" s="206" t="s">
        <v>1142</v>
      </c>
      <c r="D44" s="207">
        <v>12</v>
      </c>
      <c r="E44" s="207">
        <v>12</v>
      </c>
      <c r="F44" s="194">
        <f t="shared" si="1"/>
        <v>0</v>
      </c>
      <c r="G44" s="198"/>
      <c r="H44" s="199" t="s">
        <v>1143</v>
      </c>
      <c r="I44" s="199"/>
    </row>
    <row r="45" s="176" customFormat="1" outlineLevel="2" spans="1:9">
      <c r="A45" s="194">
        <v>2010302</v>
      </c>
      <c r="B45" s="200">
        <v>50299</v>
      </c>
      <c r="C45" s="206" t="s">
        <v>1187</v>
      </c>
      <c r="D45" s="207">
        <v>4</v>
      </c>
      <c r="E45" s="207">
        <v>4</v>
      </c>
      <c r="F45" s="194">
        <f t="shared" si="1"/>
        <v>0</v>
      </c>
      <c r="G45" s="198"/>
      <c r="H45" s="199" t="s">
        <v>1143</v>
      </c>
      <c r="I45" s="199"/>
    </row>
    <row r="46" s="176" customFormat="1" outlineLevel="2" spans="1:9">
      <c r="A46" s="194">
        <v>2010302</v>
      </c>
      <c r="B46" s="200">
        <v>50201</v>
      </c>
      <c r="C46" s="206" t="s">
        <v>1188</v>
      </c>
      <c r="D46" s="208">
        <v>30</v>
      </c>
      <c r="E46" s="208">
        <v>30</v>
      </c>
      <c r="F46" s="194">
        <f t="shared" si="1"/>
        <v>0</v>
      </c>
      <c r="G46" s="198"/>
      <c r="H46" s="199" t="s">
        <v>1143</v>
      </c>
      <c r="I46" s="199"/>
    </row>
    <row r="47" s="176" customFormat="1" outlineLevel="2" spans="1:9">
      <c r="A47" s="194">
        <v>2010302</v>
      </c>
      <c r="B47" s="200">
        <v>50201</v>
      </c>
      <c r="C47" s="206" t="s">
        <v>1189</v>
      </c>
      <c r="D47" s="207">
        <v>16</v>
      </c>
      <c r="E47" s="207">
        <v>16</v>
      </c>
      <c r="F47" s="194">
        <f t="shared" si="1"/>
        <v>0</v>
      </c>
      <c r="G47" s="198"/>
      <c r="H47" s="199" t="s">
        <v>1143</v>
      </c>
      <c r="I47" s="199"/>
    </row>
    <row r="48" s="176" customFormat="1" outlineLevel="2" spans="1:9">
      <c r="A48" s="194">
        <v>2010302</v>
      </c>
      <c r="B48" s="200">
        <v>50299</v>
      </c>
      <c r="C48" s="206" t="s">
        <v>1190</v>
      </c>
      <c r="D48" s="207">
        <v>16</v>
      </c>
      <c r="E48" s="207">
        <v>16</v>
      </c>
      <c r="F48" s="194">
        <f t="shared" si="1"/>
        <v>0</v>
      </c>
      <c r="G48" s="198"/>
      <c r="H48" s="199" t="s">
        <v>1143</v>
      </c>
      <c r="I48" s="199"/>
    </row>
    <row r="49" s="176" customFormat="1" outlineLevel="2" spans="1:9">
      <c r="A49" s="194">
        <v>2010302</v>
      </c>
      <c r="B49" s="200">
        <v>50202</v>
      </c>
      <c r="C49" s="206" t="s">
        <v>1191</v>
      </c>
      <c r="D49" s="207">
        <v>12</v>
      </c>
      <c r="E49" s="207">
        <v>12</v>
      </c>
      <c r="F49" s="194">
        <f t="shared" si="1"/>
        <v>0</v>
      </c>
      <c r="G49" s="198"/>
      <c r="H49" s="199" t="s">
        <v>1143</v>
      </c>
      <c r="I49" s="199"/>
    </row>
    <row r="50" s="176" customFormat="1" outlineLevel="2" spans="1:9">
      <c r="A50" s="194">
        <v>2010302</v>
      </c>
      <c r="B50" s="200">
        <v>50201</v>
      </c>
      <c r="C50" s="206" t="s">
        <v>1192</v>
      </c>
      <c r="D50" s="207">
        <v>30</v>
      </c>
      <c r="E50" s="207">
        <v>30</v>
      </c>
      <c r="F50" s="194">
        <f t="shared" si="1"/>
        <v>0</v>
      </c>
      <c r="G50" s="198"/>
      <c r="H50" s="199" t="s">
        <v>1143</v>
      </c>
      <c r="I50" s="199"/>
    </row>
    <row r="51" s="176" customFormat="1" outlineLevel="2" spans="1:9">
      <c r="A51" s="194">
        <v>2010302</v>
      </c>
      <c r="B51" s="200">
        <v>50201</v>
      </c>
      <c r="C51" s="206" t="s">
        <v>1193</v>
      </c>
      <c r="D51" s="207">
        <v>24</v>
      </c>
      <c r="E51" s="207">
        <v>24</v>
      </c>
      <c r="F51" s="194">
        <f t="shared" si="1"/>
        <v>0</v>
      </c>
      <c r="G51" s="198" t="s">
        <v>1194</v>
      </c>
      <c r="H51" s="199" t="s">
        <v>1143</v>
      </c>
      <c r="I51" s="199"/>
    </row>
    <row r="52" s="176" customFormat="1" outlineLevel="2" spans="1:9">
      <c r="A52" s="194">
        <v>2010302</v>
      </c>
      <c r="B52" s="200">
        <v>50201</v>
      </c>
      <c r="C52" s="206" t="s">
        <v>1195</v>
      </c>
      <c r="D52" s="207">
        <v>4</v>
      </c>
      <c r="E52" s="207">
        <v>4</v>
      </c>
      <c r="F52" s="194">
        <f t="shared" si="1"/>
        <v>0</v>
      </c>
      <c r="G52" s="198"/>
      <c r="H52" s="199" t="s">
        <v>1143</v>
      </c>
      <c r="I52" s="199"/>
    </row>
    <row r="53" s="176" customFormat="1" ht="60" customHeight="1" outlineLevel="2" spans="1:9">
      <c r="A53" s="194">
        <v>2010302</v>
      </c>
      <c r="B53" s="200">
        <v>50299</v>
      </c>
      <c r="C53" s="206" t="s">
        <v>1196</v>
      </c>
      <c r="D53" s="207">
        <v>24</v>
      </c>
      <c r="E53" s="208">
        <v>24</v>
      </c>
      <c r="F53" s="194">
        <f t="shared" si="1"/>
        <v>0</v>
      </c>
      <c r="G53" s="199" t="s">
        <v>1197</v>
      </c>
      <c r="H53" s="199" t="s">
        <v>1143</v>
      </c>
      <c r="I53" s="199"/>
    </row>
    <row r="54" s="176" customFormat="1" outlineLevel="2" spans="1:9">
      <c r="A54" s="194">
        <v>2010305</v>
      </c>
      <c r="B54" s="200">
        <v>50201</v>
      </c>
      <c r="C54" s="206" t="s">
        <v>1198</v>
      </c>
      <c r="D54" s="207">
        <v>6.4</v>
      </c>
      <c r="E54" s="207">
        <v>6.4</v>
      </c>
      <c r="F54" s="194">
        <f t="shared" si="1"/>
        <v>0</v>
      </c>
      <c r="G54" s="198"/>
      <c r="H54" s="199" t="s">
        <v>1143</v>
      </c>
      <c r="I54" s="199"/>
    </row>
    <row r="55" s="176" customFormat="1" outlineLevel="2" spans="1:9">
      <c r="A55" s="194">
        <v>2010399</v>
      </c>
      <c r="B55" s="200">
        <v>50201</v>
      </c>
      <c r="C55" s="206" t="s">
        <v>1199</v>
      </c>
      <c r="D55" s="207">
        <v>4</v>
      </c>
      <c r="E55" s="207">
        <v>24</v>
      </c>
      <c r="F55" s="194">
        <f t="shared" si="1"/>
        <v>20</v>
      </c>
      <c r="G55" s="199" t="s">
        <v>1200</v>
      </c>
      <c r="H55" s="199" t="s">
        <v>1143</v>
      </c>
      <c r="I55" s="199"/>
    </row>
    <row r="56" s="176" customFormat="1" outlineLevel="2" spans="1:9">
      <c r="A56" s="194">
        <v>2010399</v>
      </c>
      <c r="B56" s="200">
        <v>50201</v>
      </c>
      <c r="C56" s="206" t="s">
        <v>1201</v>
      </c>
      <c r="D56" s="207">
        <v>8</v>
      </c>
      <c r="E56" s="207">
        <v>8</v>
      </c>
      <c r="F56" s="194">
        <f t="shared" si="1"/>
        <v>0</v>
      </c>
      <c r="G56" s="198"/>
      <c r="H56" s="199" t="s">
        <v>1143</v>
      </c>
      <c r="I56" s="199"/>
    </row>
    <row r="57" s="176" customFormat="1" outlineLevel="2" spans="1:9">
      <c r="A57" s="194">
        <v>2010399</v>
      </c>
      <c r="B57" s="200">
        <v>50299</v>
      </c>
      <c r="C57" s="206" t="s">
        <v>1202</v>
      </c>
      <c r="D57" s="207">
        <v>4</v>
      </c>
      <c r="E57" s="207">
        <v>4</v>
      </c>
      <c r="F57" s="194">
        <f t="shared" si="1"/>
        <v>0</v>
      </c>
      <c r="G57" s="199" t="s">
        <v>1203</v>
      </c>
      <c r="H57" s="199" t="s">
        <v>1143</v>
      </c>
      <c r="I57" s="199"/>
    </row>
    <row r="58" s="176" customFormat="1" outlineLevel="2" spans="1:9">
      <c r="A58" s="194">
        <v>2010399</v>
      </c>
      <c r="B58" s="200">
        <v>50204</v>
      </c>
      <c r="C58" s="206" t="s">
        <v>1204</v>
      </c>
      <c r="D58" s="207">
        <v>4</v>
      </c>
      <c r="E58" s="207">
        <v>4</v>
      </c>
      <c r="F58" s="194">
        <f t="shared" si="1"/>
        <v>0</v>
      </c>
      <c r="G58" s="198"/>
      <c r="H58" s="199" t="s">
        <v>1143</v>
      </c>
      <c r="I58" s="199"/>
    </row>
    <row r="59" s="176" customFormat="1" outlineLevel="2" spans="1:9">
      <c r="A59" s="194">
        <v>2010399</v>
      </c>
      <c r="B59" s="200">
        <v>50999</v>
      </c>
      <c r="C59" s="206" t="s">
        <v>1205</v>
      </c>
      <c r="D59" s="207">
        <v>8</v>
      </c>
      <c r="E59" s="207">
        <v>8</v>
      </c>
      <c r="F59" s="194">
        <f t="shared" si="1"/>
        <v>0</v>
      </c>
      <c r="G59" s="198"/>
      <c r="H59" s="199" t="s">
        <v>1143</v>
      </c>
      <c r="I59" s="199"/>
    </row>
    <row r="60" s="176" customFormat="1" outlineLevel="2" spans="1:9">
      <c r="A60" s="194">
        <v>2010399</v>
      </c>
      <c r="B60" s="200">
        <v>50201</v>
      </c>
      <c r="C60" s="206" t="s">
        <v>1206</v>
      </c>
      <c r="D60" s="207">
        <v>6</v>
      </c>
      <c r="E60" s="207">
        <v>6</v>
      </c>
      <c r="F60" s="194">
        <f t="shared" si="1"/>
        <v>0</v>
      </c>
      <c r="G60" s="199" t="s">
        <v>1207</v>
      </c>
      <c r="H60" s="199" t="s">
        <v>1143</v>
      </c>
      <c r="I60" s="199"/>
    </row>
    <row r="61" s="176" customFormat="1" outlineLevel="2" spans="1:9">
      <c r="A61" s="194">
        <v>2010399</v>
      </c>
      <c r="B61" s="200">
        <v>50201</v>
      </c>
      <c r="C61" s="206" t="s">
        <v>1208</v>
      </c>
      <c r="D61" s="207">
        <v>4</v>
      </c>
      <c r="E61" s="207">
        <v>4</v>
      </c>
      <c r="F61" s="194">
        <f t="shared" si="1"/>
        <v>0</v>
      </c>
      <c r="G61" s="199" t="s">
        <v>1209</v>
      </c>
      <c r="H61" s="199" t="s">
        <v>1143</v>
      </c>
      <c r="I61" s="199"/>
    </row>
    <row r="62" s="176" customFormat="1" outlineLevel="2" spans="1:9">
      <c r="A62" s="194">
        <v>2010399</v>
      </c>
      <c r="B62" s="200">
        <v>50201</v>
      </c>
      <c r="C62" s="206" t="s">
        <v>1210</v>
      </c>
      <c r="D62" s="207">
        <v>20</v>
      </c>
      <c r="E62" s="207">
        <v>20</v>
      </c>
      <c r="F62" s="194">
        <f t="shared" si="1"/>
        <v>0</v>
      </c>
      <c r="G62" s="199" t="s">
        <v>1211</v>
      </c>
      <c r="H62" s="199" t="s">
        <v>1143</v>
      </c>
      <c r="I62" s="199"/>
    </row>
    <row r="63" s="178" customFormat="1" outlineLevel="1" spans="1:9">
      <c r="A63" s="210">
        <v>20103</v>
      </c>
      <c r="B63" s="200"/>
      <c r="C63" s="211" t="s">
        <v>1212</v>
      </c>
      <c r="D63" s="210">
        <f>SUM(D64:D67)</f>
        <v>186</v>
      </c>
      <c r="E63" s="210">
        <f>SUM(E64:E67)</f>
        <v>186</v>
      </c>
      <c r="F63" s="210">
        <f t="shared" si="1"/>
        <v>0</v>
      </c>
      <c r="G63" s="212"/>
      <c r="H63" s="213"/>
      <c r="I63" s="213"/>
    </row>
    <row r="64" s="176" customFormat="1" outlineLevel="2" spans="1:9">
      <c r="A64" s="194">
        <v>2010302</v>
      </c>
      <c r="B64" s="200">
        <v>50209</v>
      </c>
      <c r="C64" s="206" t="s">
        <v>1213</v>
      </c>
      <c r="D64" s="207">
        <v>120</v>
      </c>
      <c r="E64" s="207">
        <v>120</v>
      </c>
      <c r="F64" s="194">
        <f t="shared" si="1"/>
        <v>0</v>
      </c>
      <c r="G64" s="199" t="s">
        <v>1214</v>
      </c>
      <c r="H64" s="199" t="s">
        <v>1143</v>
      </c>
      <c r="I64" s="199"/>
    </row>
    <row r="65" s="176" customFormat="1" outlineLevel="2" spans="1:9">
      <c r="A65" s="194">
        <v>2010302</v>
      </c>
      <c r="B65" s="200">
        <v>50201</v>
      </c>
      <c r="C65" s="206" t="s">
        <v>1215</v>
      </c>
      <c r="D65" s="207">
        <v>28</v>
      </c>
      <c r="E65" s="207">
        <v>28</v>
      </c>
      <c r="F65" s="194">
        <f t="shared" si="1"/>
        <v>0</v>
      </c>
      <c r="G65" s="199" t="s">
        <v>1216</v>
      </c>
      <c r="H65" s="199" t="s">
        <v>1143</v>
      </c>
      <c r="I65" s="199"/>
    </row>
    <row r="66" s="176" customFormat="1" outlineLevel="2" spans="1:9">
      <c r="A66" s="194">
        <v>2010302</v>
      </c>
      <c r="B66" s="200">
        <v>50201</v>
      </c>
      <c r="C66" s="206" t="s">
        <v>1217</v>
      </c>
      <c r="D66" s="207">
        <v>6</v>
      </c>
      <c r="E66" s="207">
        <v>6</v>
      </c>
      <c r="F66" s="194">
        <f t="shared" si="1"/>
        <v>0</v>
      </c>
      <c r="G66" s="198"/>
      <c r="H66" s="199" t="s">
        <v>1143</v>
      </c>
      <c r="I66" s="199"/>
    </row>
    <row r="67" s="176" customFormat="1" outlineLevel="2" spans="1:9">
      <c r="A67" s="194">
        <v>2010302</v>
      </c>
      <c r="B67" s="200">
        <v>50299</v>
      </c>
      <c r="C67" s="206" t="s">
        <v>1218</v>
      </c>
      <c r="D67" s="207">
        <v>32</v>
      </c>
      <c r="E67" s="207">
        <v>32</v>
      </c>
      <c r="F67" s="194">
        <f t="shared" si="1"/>
        <v>0</v>
      </c>
      <c r="G67" s="199" t="s">
        <v>1219</v>
      </c>
      <c r="H67" s="199" t="s">
        <v>1143</v>
      </c>
      <c r="I67" s="199"/>
    </row>
    <row r="68" s="178" customFormat="1" outlineLevel="1" spans="1:9">
      <c r="A68" s="214">
        <v>20103</v>
      </c>
      <c r="B68" s="200"/>
      <c r="C68" s="211" t="s">
        <v>1220</v>
      </c>
      <c r="D68" s="210">
        <f>SUM(D69:D73)</f>
        <v>650</v>
      </c>
      <c r="E68" s="210">
        <f>SUM(E69:E73)</f>
        <v>618</v>
      </c>
      <c r="F68" s="210">
        <f t="shared" ref="F68:F99" si="2">E68-D68</f>
        <v>-32</v>
      </c>
      <c r="G68" s="212"/>
      <c r="H68" s="213"/>
      <c r="I68" s="213"/>
    </row>
    <row r="69" s="176" customFormat="1" ht="40" customHeight="1" outlineLevel="2" spans="1:9">
      <c r="A69" s="194">
        <v>2010303</v>
      </c>
      <c r="B69" s="200">
        <v>50999</v>
      </c>
      <c r="C69" s="215" t="s">
        <v>1221</v>
      </c>
      <c r="D69" s="207">
        <v>280</v>
      </c>
      <c r="E69" s="207">
        <v>280</v>
      </c>
      <c r="F69" s="194">
        <f t="shared" si="2"/>
        <v>0</v>
      </c>
      <c r="G69" s="199" t="s">
        <v>1222</v>
      </c>
      <c r="H69" s="199" t="s">
        <v>1143</v>
      </c>
      <c r="I69" s="199"/>
    </row>
    <row r="70" s="176" customFormat="1" ht="40" customHeight="1" outlineLevel="2" spans="1:9">
      <c r="A70" s="194">
        <v>2010303</v>
      </c>
      <c r="B70" s="200">
        <v>50208</v>
      </c>
      <c r="C70" s="215" t="s">
        <v>1223</v>
      </c>
      <c r="D70" s="207">
        <v>240</v>
      </c>
      <c r="E70" s="207">
        <v>180</v>
      </c>
      <c r="F70" s="194">
        <f t="shared" si="2"/>
        <v>-60</v>
      </c>
      <c r="G70" s="199" t="s">
        <v>1224</v>
      </c>
      <c r="H70" s="199" t="s">
        <v>1143</v>
      </c>
      <c r="I70" s="199"/>
    </row>
    <row r="71" s="176" customFormat="1" outlineLevel="2" spans="1:9">
      <c r="A71" s="194">
        <v>2010303</v>
      </c>
      <c r="B71" s="200">
        <v>50403</v>
      </c>
      <c r="C71" s="215" t="s">
        <v>1225</v>
      </c>
      <c r="D71" s="207">
        <v>100</v>
      </c>
      <c r="E71" s="207">
        <v>60</v>
      </c>
      <c r="F71" s="194">
        <f t="shared" si="2"/>
        <v>-40</v>
      </c>
      <c r="G71" s="199" t="s">
        <v>1226</v>
      </c>
      <c r="H71" s="199" t="s">
        <v>1227</v>
      </c>
      <c r="I71" s="199"/>
    </row>
    <row r="72" s="176" customFormat="1" outlineLevel="2" spans="1:9">
      <c r="A72" s="194">
        <v>2010399</v>
      </c>
      <c r="B72" s="200">
        <v>50201</v>
      </c>
      <c r="C72" s="215" t="s">
        <v>1228</v>
      </c>
      <c r="D72" s="207">
        <v>30</v>
      </c>
      <c r="E72" s="207">
        <v>90</v>
      </c>
      <c r="F72" s="194">
        <f t="shared" si="2"/>
        <v>60</v>
      </c>
      <c r="G72" s="198" t="s">
        <v>1229</v>
      </c>
      <c r="H72" s="199" t="s">
        <v>1143</v>
      </c>
      <c r="I72" s="199"/>
    </row>
    <row r="73" s="176" customFormat="1" ht="40" customHeight="1" outlineLevel="2" spans="1:9">
      <c r="A73" s="194">
        <v>2010399</v>
      </c>
      <c r="B73" s="200">
        <v>50299</v>
      </c>
      <c r="C73" s="216" t="s">
        <v>1230</v>
      </c>
      <c r="D73" s="194">
        <v>0</v>
      </c>
      <c r="E73" s="194">
        <v>8</v>
      </c>
      <c r="F73" s="194">
        <f t="shared" si="2"/>
        <v>8</v>
      </c>
      <c r="G73" s="199" t="s">
        <v>1231</v>
      </c>
      <c r="H73" s="199" t="s">
        <v>1232</v>
      </c>
      <c r="I73" s="199"/>
    </row>
    <row r="74" s="177" customFormat="1" spans="1:9">
      <c r="A74" s="202">
        <v>20104</v>
      </c>
      <c r="B74" s="200"/>
      <c r="C74" s="203" t="s">
        <v>1233</v>
      </c>
      <c r="D74" s="202">
        <f>D75+D80</f>
        <v>1092</v>
      </c>
      <c r="E74" s="202">
        <f>E75+E80</f>
        <v>1142</v>
      </c>
      <c r="F74" s="202">
        <f t="shared" si="2"/>
        <v>50</v>
      </c>
      <c r="G74" s="204"/>
      <c r="H74" s="205"/>
      <c r="I74" s="205"/>
    </row>
    <row r="75" s="178" customFormat="1" outlineLevel="1" spans="1:9">
      <c r="A75" s="210">
        <v>20104</v>
      </c>
      <c r="B75" s="200"/>
      <c r="C75" s="217" t="s">
        <v>1234</v>
      </c>
      <c r="D75" s="210">
        <f>SUM(D76:D79)</f>
        <v>92</v>
      </c>
      <c r="E75" s="210">
        <f>SUM(E76:E79)</f>
        <v>142</v>
      </c>
      <c r="F75" s="210">
        <f t="shared" si="2"/>
        <v>50</v>
      </c>
      <c r="G75" s="212"/>
      <c r="H75" s="213"/>
      <c r="I75" s="213"/>
    </row>
    <row r="76" s="176" customFormat="1" outlineLevel="2" spans="1:9">
      <c r="A76" s="194">
        <v>2010402</v>
      </c>
      <c r="B76" s="200">
        <v>50201</v>
      </c>
      <c r="C76" s="216" t="s">
        <v>1235</v>
      </c>
      <c r="D76" s="194">
        <v>80</v>
      </c>
      <c r="E76" s="194">
        <v>80</v>
      </c>
      <c r="F76" s="194">
        <f t="shared" si="2"/>
        <v>0</v>
      </c>
      <c r="G76" s="198"/>
      <c r="H76" s="199" t="s">
        <v>1143</v>
      </c>
      <c r="I76" s="199"/>
    </row>
    <row r="77" s="176" customFormat="1" outlineLevel="2" spans="1:9">
      <c r="A77" s="194">
        <v>2010405</v>
      </c>
      <c r="B77" s="200">
        <v>50201</v>
      </c>
      <c r="C77" s="216" t="s">
        <v>1236</v>
      </c>
      <c r="D77" s="194">
        <v>8</v>
      </c>
      <c r="E77" s="194">
        <v>8</v>
      </c>
      <c r="F77" s="194">
        <f t="shared" si="2"/>
        <v>0</v>
      </c>
      <c r="G77" s="198"/>
      <c r="H77" s="199" t="s">
        <v>1143</v>
      </c>
      <c r="I77" s="199"/>
    </row>
    <row r="78" s="176" customFormat="1" outlineLevel="2" spans="1:9">
      <c r="A78" s="194">
        <v>2010499</v>
      </c>
      <c r="B78" s="200">
        <v>50208</v>
      </c>
      <c r="C78" s="216" t="s">
        <v>1237</v>
      </c>
      <c r="D78" s="194">
        <v>4</v>
      </c>
      <c r="E78" s="194">
        <v>4</v>
      </c>
      <c r="F78" s="194">
        <f t="shared" si="2"/>
        <v>0</v>
      </c>
      <c r="G78" s="199" t="s">
        <v>1238</v>
      </c>
      <c r="H78" s="199" t="s">
        <v>1143</v>
      </c>
      <c r="I78" s="199"/>
    </row>
    <row r="79" s="176" customFormat="1" outlineLevel="2" spans="1:9">
      <c r="A79" s="194">
        <v>2010499</v>
      </c>
      <c r="B79" s="200">
        <v>50299</v>
      </c>
      <c r="C79" s="216" t="s">
        <v>1239</v>
      </c>
      <c r="D79" s="194">
        <v>0</v>
      </c>
      <c r="E79" s="194">
        <v>50</v>
      </c>
      <c r="F79" s="194">
        <f t="shared" si="2"/>
        <v>50</v>
      </c>
      <c r="G79" s="199" t="s">
        <v>1240</v>
      </c>
      <c r="H79" s="199" t="s">
        <v>1232</v>
      </c>
      <c r="I79" s="199"/>
    </row>
    <row r="80" s="178" customFormat="1" ht="60" customHeight="1" outlineLevel="1" spans="1:9">
      <c r="A80" s="210">
        <v>20104</v>
      </c>
      <c r="B80" s="200">
        <v>50299</v>
      </c>
      <c r="C80" s="217" t="s">
        <v>1241</v>
      </c>
      <c r="D80" s="210">
        <f>SUM(D81:D86)</f>
        <v>1000</v>
      </c>
      <c r="E80" s="210">
        <f>SUM(E81:E86)</f>
        <v>1000</v>
      </c>
      <c r="F80" s="210">
        <f t="shared" si="2"/>
        <v>0</v>
      </c>
      <c r="G80" s="213" t="s">
        <v>1242</v>
      </c>
      <c r="H80" s="213"/>
      <c r="I80" s="213"/>
    </row>
    <row r="81" s="176" customFormat="1" outlineLevel="2" spans="1:9">
      <c r="A81" s="194">
        <v>2010406</v>
      </c>
      <c r="B81" s="200">
        <v>50201</v>
      </c>
      <c r="C81" s="216" t="s">
        <v>1243</v>
      </c>
      <c r="D81" s="194">
        <v>100</v>
      </c>
      <c r="E81" s="194">
        <v>100</v>
      </c>
      <c r="F81" s="194">
        <f t="shared" si="2"/>
        <v>0</v>
      </c>
      <c r="G81" s="198"/>
      <c r="H81" s="199" t="s">
        <v>1227</v>
      </c>
      <c r="I81" s="199"/>
    </row>
    <row r="82" s="176" customFormat="1" outlineLevel="2" spans="1:9">
      <c r="A82" s="194">
        <v>2010406</v>
      </c>
      <c r="B82" s="200">
        <v>50201</v>
      </c>
      <c r="C82" s="216" t="s">
        <v>1244</v>
      </c>
      <c r="D82" s="194">
        <v>100</v>
      </c>
      <c r="E82" s="194">
        <v>100</v>
      </c>
      <c r="F82" s="194">
        <f t="shared" si="2"/>
        <v>0</v>
      </c>
      <c r="G82" s="198"/>
      <c r="H82" s="199" t="s">
        <v>1227</v>
      </c>
      <c r="I82" s="199"/>
    </row>
    <row r="83" s="176" customFormat="1" outlineLevel="2" spans="1:9">
      <c r="A83" s="194">
        <v>2010499</v>
      </c>
      <c r="B83" s="200">
        <v>50299</v>
      </c>
      <c r="C83" s="216" t="s">
        <v>1245</v>
      </c>
      <c r="D83" s="194">
        <v>0</v>
      </c>
      <c r="E83" s="194">
        <v>200</v>
      </c>
      <c r="F83" s="194">
        <f t="shared" si="2"/>
        <v>200</v>
      </c>
      <c r="G83" s="198"/>
      <c r="H83" s="199" t="s">
        <v>1227</v>
      </c>
      <c r="I83" s="199"/>
    </row>
    <row r="84" s="176" customFormat="1" outlineLevel="2" spans="1:9">
      <c r="A84" s="194">
        <v>2010406</v>
      </c>
      <c r="B84" s="200">
        <v>50201</v>
      </c>
      <c r="C84" s="216" t="s">
        <v>1246</v>
      </c>
      <c r="D84" s="194">
        <v>200</v>
      </c>
      <c r="E84" s="194">
        <v>200</v>
      </c>
      <c r="F84" s="194">
        <f t="shared" si="2"/>
        <v>0</v>
      </c>
      <c r="G84" s="198"/>
      <c r="H84" s="199" t="s">
        <v>1227</v>
      </c>
      <c r="I84" s="199"/>
    </row>
    <row r="85" s="176" customFormat="1" outlineLevel="2" spans="1:9">
      <c r="A85" s="194">
        <v>2010499</v>
      </c>
      <c r="B85" s="200">
        <v>50299</v>
      </c>
      <c r="C85" s="216" t="s">
        <v>1247</v>
      </c>
      <c r="D85" s="194">
        <v>500</v>
      </c>
      <c r="E85" s="194">
        <v>350</v>
      </c>
      <c r="F85" s="194">
        <f t="shared" si="2"/>
        <v>-150</v>
      </c>
      <c r="G85" s="198"/>
      <c r="H85" s="199" t="s">
        <v>1227</v>
      </c>
      <c r="I85" s="199"/>
    </row>
    <row r="86" s="176" customFormat="1" outlineLevel="2" spans="1:9">
      <c r="A86" s="194">
        <v>2010499</v>
      </c>
      <c r="B86" s="200">
        <v>50201</v>
      </c>
      <c r="C86" s="216" t="s">
        <v>1248</v>
      </c>
      <c r="D86" s="194">
        <v>100</v>
      </c>
      <c r="E86" s="194">
        <v>50</v>
      </c>
      <c r="F86" s="194">
        <f t="shared" si="2"/>
        <v>-50</v>
      </c>
      <c r="G86" s="198"/>
      <c r="H86" s="199" t="s">
        <v>1227</v>
      </c>
      <c r="I86" s="199"/>
    </row>
    <row r="87" s="176" customFormat="1" outlineLevel="2" spans="1:9">
      <c r="A87" s="218">
        <v>2010499</v>
      </c>
      <c r="B87" s="219">
        <v>50299</v>
      </c>
      <c r="C87" s="220" t="s">
        <v>1249</v>
      </c>
      <c r="D87" s="218">
        <v>24</v>
      </c>
      <c r="E87" s="218">
        <v>24</v>
      </c>
      <c r="F87" s="218">
        <v>0</v>
      </c>
      <c r="G87" s="199" t="s">
        <v>1250</v>
      </c>
      <c r="H87" s="199" t="s">
        <v>1143</v>
      </c>
      <c r="I87" s="199"/>
    </row>
    <row r="88" s="177" customFormat="1" spans="1:9">
      <c r="A88" s="202">
        <v>20105</v>
      </c>
      <c r="B88" s="200"/>
      <c r="C88" s="203" t="s">
        <v>1251</v>
      </c>
      <c r="D88" s="202">
        <f>SUM(D89:D100)</f>
        <v>497.2</v>
      </c>
      <c r="E88" s="202">
        <f>SUM(E89:E100)</f>
        <v>237.2</v>
      </c>
      <c r="F88" s="202">
        <f t="shared" ref="F88:F100" si="3">E88-D88</f>
        <v>-260</v>
      </c>
      <c r="G88" s="204"/>
      <c r="H88" s="205"/>
      <c r="I88" s="205"/>
    </row>
    <row r="89" s="176" customFormat="1" ht="40" customHeight="1" outlineLevel="1" spans="1:9">
      <c r="A89" s="194">
        <v>2010507</v>
      </c>
      <c r="B89" s="200">
        <v>50299</v>
      </c>
      <c r="C89" s="216" t="s">
        <v>1252</v>
      </c>
      <c r="D89" s="221">
        <v>350</v>
      </c>
      <c r="E89" s="221">
        <v>80</v>
      </c>
      <c r="F89" s="194">
        <f t="shared" si="3"/>
        <v>-270</v>
      </c>
      <c r="G89" s="198" t="s">
        <v>1253</v>
      </c>
      <c r="H89" s="199" t="s">
        <v>1143</v>
      </c>
      <c r="I89" s="199"/>
    </row>
    <row r="90" s="176" customFormat="1" outlineLevel="1" spans="1:9">
      <c r="A90" s="194">
        <v>2010508</v>
      </c>
      <c r="B90" s="200">
        <v>50201</v>
      </c>
      <c r="C90" s="216" t="s">
        <v>1254</v>
      </c>
      <c r="D90" s="221">
        <v>9.6</v>
      </c>
      <c r="E90" s="221">
        <v>9.6</v>
      </c>
      <c r="F90" s="194">
        <f t="shared" si="3"/>
        <v>0</v>
      </c>
      <c r="G90" s="198"/>
      <c r="H90" s="199" t="s">
        <v>1143</v>
      </c>
      <c r="I90" s="199"/>
    </row>
    <row r="91" s="176" customFormat="1" outlineLevel="1" spans="1:9">
      <c r="A91" s="194">
        <v>2010508</v>
      </c>
      <c r="B91" s="200">
        <v>50201</v>
      </c>
      <c r="C91" s="216" t="s">
        <v>1255</v>
      </c>
      <c r="D91" s="221">
        <v>16</v>
      </c>
      <c r="E91" s="221">
        <v>16</v>
      </c>
      <c r="F91" s="194">
        <f t="shared" si="3"/>
        <v>0</v>
      </c>
      <c r="G91" s="198"/>
      <c r="H91" s="199" t="s">
        <v>1143</v>
      </c>
      <c r="I91" s="199"/>
    </row>
    <row r="92" s="176" customFormat="1" outlineLevel="1" spans="1:9">
      <c r="A92" s="194">
        <v>2010508</v>
      </c>
      <c r="B92" s="200">
        <v>50299</v>
      </c>
      <c r="C92" s="216" t="s">
        <v>1256</v>
      </c>
      <c r="D92" s="221">
        <v>19.2</v>
      </c>
      <c r="E92" s="221">
        <v>19.2</v>
      </c>
      <c r="F92" s="194">
        <f t="shared" si="3"/>
        <v>0</v>
      </c>
      <c r="G92" s="198"/>
      <c r="H92" s="199" t="s">
        <v>1143</v>
      </c>
      <c r="I92" s="199"/>
    </row>
    <row r="93" s="176" customFormat="1" ht="60" customHeight="1" outlineLevel="1" spans="1:9">
      <c r="A93" s="194">
        <v>2010508</v>
      </c>
      <c r="B93" s="200">
        <v>50299</v>
      </c>
      <c r="C93" s="216" t="s">
        <v>1257</v>
      </c>
      <c r="D93" s="221">
        <v>4</v>
      </c>
      <c r="E93" s="221">
        <v>14</v>
      </c>
      <c r="F93" s="194">
        <f t="shared" si="3"/>
        <v>10</v>
      </c>
      <c r="G93" s="199" t="s">
        <v>1258</v>
      </c>
      <c r="H93" s="199" t="s">
        <v>1143</v>
      </c>
      <c r="I93" s="199"/>
    </row>
    <row r="94" s="176" customFormat="1" outlineLevel="1" spans="1:9">
      <c r="A94" s="194">
        <v>2010508</v>
      </c>
      <c r="B94" s="200">
        <v>50299</v>
      </c>
      <c r="C94" s="216" t="s">
        <v>1259</v>
      </c>
      <c r="D94" s="221">
        <v>8</v>
      </c>
      <c r="E94" s="221">
        <v>8</v>
      </c>
      <c r="F94" s="194">
        <f t="shared" si="3"/>
        <v>0</v>
      </c>
      <c r="G94" s="198"/>
      <c r="H94" s="199" t="s">
        <v>1143</v>
      </c>
      <c r="I94" s="199"/>
    </row>
    <row r="95" s="176" customFormat="1" outlineLevel="1" spans="1:9">
      <c r="A95" s="194">
        <v>2010508</v>
      </c>
      <c r="B95" s="200">
        <v>50299</v>
      </c>
      <c r="C95" s="216" t="s">
        <v>1260</v>
      </c>
      <c r="D95" s="221">
        <v>16</v>
      </c>
      <c r="E95" s="221">
        <v>16</v>
      </c>
      <c r="F95" s="194">
        <f t="shared" si="3"/>
        <v>0</v>
      </c>
      <c r="G95" s="198"/>
      <c r="H95" s="199" t="s">
        <v>1143</v>
      </c>
      <c r="I95" s="199"/>
    </row>
    <row r="96" s="176" customFormat="1" outlineLevel="1" spans="1:9">
      <c r="A96" s="194">
        <v>2010508</v>
      </c>
      <c r="B96" s="200">
        <v>50299</v>
      </c>
      <c r="C96" s="222" t="s">
        <v>1261</v>
      </c>
      <c r="D96" s="221">
        <v>16</v>
      </c>
      <c r="E96" s="221">
        <v>16</v>
      </c>
      <c r="F96" s="194">
        <f t="shared" si="3"/>
        <v>0</v>
      </c>
      <c r="G96" s="198"/>
      <c r="H96" s="199" t="s">
        <v>1143</v>
      </c>
      <c r="I96" s="199"/>
    </row>
    <row r="97" s="176" customFormat="1" outlineLevel="1" spans="1:9">
      <c r="A97" s="194">
        <v>2010508</v>
      </c>
      <c r="B97" s="200">
        <v>50299</v>
      </c>
      <c r="C97" s="216" t="s">
        <v>1262</v>
      </c>
      <c r="D97" s="221">
        <v>8</v>
      </c>
      <c r="E97" s="221">
        <v>8</v>
      </c>
      <c r="F97" s="194">
        <f t="shared" si="3"/>
        <v>0</v>
      </c>
      <c r="G97" s="198"/>
      <c r="H97" s="199" t="s">
        <v>1143</v>
      </c>
      <c r="I97" s="199"/>
    </row>
    <row r="98" s="176" customFormat="1" outlineLevel="1" spans="1:9">
      <c r="A98" s="194">
        <v>2010508</v>
      </c>
      <c r="B98" s="200">
        <v>50299</v>
      </c>
      <c r="C98" s="216" t="s">
        <v>1263</v>
      </c>
      <c r="D98" s="221">
        <v>12</v>
      </c>
      <c r="E98" s="221">
        <v>12</v>
      </c>
      <c r="F98" s="194">
        <f t="shared" si="3"/>
        <v>0</v>
      </c>
      <c r="G98" s="198"/>
      <c r="H98" s="199" t="s">
        <v>1143</v>
      </c>
      <c r="I98" s="199"/>
    </row>
    <row r="99" s="176" customFormat="1" outlineLevel="1" spans="1:9">
      <c r="A99" s="194">
        <v>2010599</v>
      </c>
      <c r="B99" s="200">
        <v>50201</v>
      </c>
      <c r="C99" s="216" t="s">
        <v>1264</v>
      </c>
      <c r="D99" s="221">
        <v>14.4</v>
      </c>
      <c r="E99" s="221">
        <v>14.4</v>
      </c>
      <c r="F99" s="194">
        <f t="shared" si="3"/>
        <v>0</v>
      </c>
      <c r="G99" s="198"/>
      <c r="H99" s="199" t="s">
        <v>1143</v>
      </c>
      <c r="I99" s="199"/>
    </row>
    <row r="100" s="176" customFormat="1" outlineLevel="1" spans="1:9">
      <c r="A100" s="194">
        <v>2010599</v>
      </c>
      <c r="B100" s="200">
        <v>50201</v>
      </c>
      <c r="C100" s="216" t="s">
        <v>1265</v>
      </c>
      <c r="D100" s="221">
        <v>24</v>
      </c>
      <c r="E100" s="221">
        <v>24</v>
      </c>
      <c r="F100" s="194">
        <f t="shared" si="3"/>
        <v>0</v>
      </c>
      <c r="G100" s="198"/>
      <c r="H100" s="199" t="s">
        <v>1143</v>
      </c>
      <c r="I100" s="199"/>
    </row>
    <row r="101" s="177" customFormat="1" spans="1:9">
      <c r="A101" s="202">
        <v>20106</v>
      </c>
      <c r="B101" s="200"/>
      <c r="C101" s="203" t="s">
        <v>1266</v>
      </c>
      <c r="D101" s="202">
        <f>SUM(D102:D115)</f>
        <v>458.4</v>
      </c>
      <c r="E101" s="202">
        <f>SUM(E102:E115)</f>
        <v>463.4</v>
      </c>
      <c r="F101" s="202">
        <f t="shared" ref="F101:F113" si="4">E101-D101</f>
        <v>5</v>
      </c>
      <c r="G101" s="204"/>
      <c r="H101" s="205"/>
      <c r="I101" s="205"/>
    </row>
    <row r="102" s="176" customFormat="1" outlineLevel="1" spans="1:9">
      <c r="A102" s="194">
        <v>2010602</v>
      </c>
      <c r="B102" s="200">
        <v>50203</v>
      </c>
      <c r="C102" s="216" t="s">
        <v>1267</v>
      </c>
      <c r="D102" s="194">
        <v>16</v>
      </c>
      <c r="E102" s="194">
        <v>16</v>
      </c>
      <c r="F102" s="194">
        <f t="shared" si="4"/>
        <v>0</v>
      </c>
      <c r="G102" s="198"/>
      <c r="H102" s="199" t="s">
        <v>1143</v>
      </c>
      <c r="I102" s="199"/>
    </row>
    <row r="103" s="176" customFormat="1" outlineLevel="1" spans="1:9">
      <c r="A103" s="194">
        <v>2010602</v>
      </c>
      <c r="B103" s="200">
        <v>50201</v>
      </c>
      <c r="C103" s="216" t="s">
        <v>1268</v>
      </c>
      <c r="D103" s="194">
        <v>32</v>
      </c>
      <c r="E103" s="194">
        <v>32</v>
      </c>
      <c r="F103" s="194">
        <f t="shared" si="4"/>
        <v>0</v>
      </c>
      <c r="G103" s="198"/>
      <c r="H103" s="199" t="s">
        <v>1143</v>
      </c>
      <c r="I103" s="199"/>
    </row>
    <row r="104" s="176" customFormat="1" outlineLevel="1" spans="1:9">
      <c r="A104" s="194">
        <v>2010602</v>
      </c>
      <c r="B104" s="200">
        <v>50201</v>
      </c>
      <c r="C104" s="216" t="s">
        <v>1269</v>
      </c>
      <c r="D104" s="194">
        <v>40</v>
      </c>
      <c r="E104" s="194">
        <v>40</v>
      </c>
      <c r="F104" s="194">
        <f t="shared" si="4"/>
        <v>0</v>
      </c>
      <c r="G104" s="198"/>
      <c r="H104" s="199" t="s">
        <v>1143</v>
      </c>
      <c r="I104" s="199"/>
    </row>
    <row r="105" s="176" customFormat="1" outlineLevel="1" spans="1:9">
      <c r="A105" s="194">
        <v>2010602</v>
      </c>
      <c r="B105" s="200">
        <v>50299</v>
      </c>
      <c r="C105" s="216" t="s">
        <v>1270</v>
      </c>
      <c r="D105" s="194">
        <v>56</v>
      </c>
      <c r="E105" s="194">
        <v>56</v>
      </c>
      <c r="F105" s="194">
        <f t="shared" si="4"/>
        <v>0</v>
      </c>
      <c r="G105" s="198"/>
      <c r="H105" s="199" t="s">
        <v>1143</v>
      </c>
      <c r="I105" s="199"/>
    </row>
    <row r="106" s="176" customFormat="1" ht="80" customHeight="1" outlineLevel="1" spans="1:9">
      <c r="A106" s="194">
        <v>2010602</v>
      </c>
      <c r="B106" s="200">
        <v>50201</v>
      </c>
      <c r="C106" s="216" t="s">
        <v>1271</v>
      </c>
      <c r="D106" s="194">
        <v>24</v>
      </c>
      <c r="E106" s="194">
        <v>24</v>
      </c>
      <c r="F106" s="194">
        <f t="shared" si="4"/>
        <v>0</v>
      </c>
      <c r="G106" s="199" t="s">
        <v>1272</v>
      </c>
      <c r="H106" s="199" t="s">
        <v>1143</v>
      </c>
      <c r="I106" s="199"/>
    </row>
    <row r="107" s="176" customFormat="1" ht="80" customHeight="1" outlineLevel="1" spans="1:9">
      <c r="A107" s="194">
        <v>2010602</v>
      </c>
      <c r="B107" s="200">
        <v>50201</v>
      </c>
      <c r="C107" s="216" t="s">
        <v>1273</v>
      </c>
      <c r="D107" s="194">
        <v>24</v>
      </c>
      <c r="E107" s="194">
        <v>24</v>
      </c>
      <c r="F107" s="194">
        <f t="shared" si="4"/>
        <v>0</v>
      </c>
      <c r="G107" s="199" t="s">
        <v>1274</v>
      </c>
      <c r="H107" s="199" t="s">
        <v>1143</v>
      </c>
      <c r="I107" s="199"/>
    </row>
    <row r="108" s="176" customFormat="1" outlineLevel="1" spans="1:9">
      <c r="A108" s="194">
        <v>2010602</v>
      </c>
      <c r="B108" s="200">
        <v>50299</v>
      </c>
      <c r="C108" s="216" t="s">
        <v>1275</v>
      </c>
      <c r="D108" s="194">
        <v>8</v>
      </c>
      <c r="E108" s="194">
        <v>8</v>
      </c>
      <c r="F108" s="194">
        <f t="shared" si="4"/>
        <v>0</v>
      </c>
      <c r="G108" s="198"/>
      <c r="H108" s="199" t="s">
        <v>1143</v>
      </c>
      <c r="I108" s="199"/>
    </row>
    <row r="109" s="176" customFormat="1" ht="40" customHeight="1" outlineLevel="1" spans="1:9">
      <c r="A109" s="194">
        <v>2010602</v>
      </c>
      <c r="B109" s="200">
        <v>50299</v>
      </c>
      <c r="C109" s="216" t="s">
        <v>1276</v>
      </c>
      <c r="D109" s="194">
        <v>32</v>
      </c>
      <c r="E109" s="194">
        <v>32</v>
      </c>
      <c r="F109" s="194">
        <f t="shared" si="4"/>
        <v>0</v>
      </c>
      <c r="G109" s="199" t="s">
        <v>1277</v>
      </c>
      <c r="H109" s="199" t="s">
        <v>1143</v>
      </c>
      <c r="I109" s="199"/>
    </row>
    <row r="110" s="176" customFormat="1" ht="100" customHeight="1" outlineLevel="1" spans="1:9">
      <c r="A110" s="194">
        <v>2010602</v>
      </c>
      <c r="B110" s="200">
        <v>50299</v>
      </c>
      <c r="C110" s="216" t="s">
        <v>1278</v>
      </c>
      <c r="D110" s="194">
        <v>6.4</v>
      </c>
      <c r="E110" s="194">
        <v>6.4</v>
      </c>
      <c r="F110" s="194">
        <f t="shared" si="4"/>
        <v>0</v>
      </c>
      <c r="G110" s="199" t="s">
        <v>1279</v>
      </c>
      <c r="H110" s="199" t="s">
        <v>1143</v>
      </c>
      <c r="I110" s="199"/>
    </row>
    <row r="111" s="176" customFormat="1" ht="60" customHeight="1" outlineLevel="1" spans="1:9">
      <c r="A111" s="194">
        <v>2010602</v>
      </c>
      <c r="B111" s="200">
        <v>50201</v>
      </c>
      <c r="C111" s="216" t="s">
        <v>1280</v>
      </c>
      <c r="D111" s="194">
        <v>24</v>
      </c>
      <c r="E111" s="194">
        <v>24</v>
      </c>
      <c r="F111" s="194">
        <f t="shared" si="4"/>
        <v>0</v>
      </c>
      <c r="G111" s="199" t="s">
        <v>1281</v>
      </c>
      <c r="H111" s="199" t="s">
        <v>1143</v>
      </c>
      <c r="I111" s="199"/>
    </row>
    <row r="112" s="176" customFormat="1" outlineLevel="1" spans="1:9">
      <c r="A112" s="194">
        <v>2010606</v>
      </c>
      <c r="B112" s="200">
        <v>50299</v>
      </c>
      <c r="C112" s="216" t="s">
        <v>1282</v>
      </c>
      <c r="D112" s="194">
        <v>8</v>
      </c>
      <c r="E112" s="194">
        <v>8</v>
      </c>
      <c r="F112" s="194">
        <f t="shared" si="4"/>
        <v>0</v>
      </c>
      <c r="G112" s="198"/>
      <c r="H112" s="199" t="s">
        <v>1143</v>
      </c>
      <c r="I112" s="199"/>
    </row>
    <row r="113" s="176" customFormat="1" outlineLevel="1" spans="1:9">
      <c r="A113" s="194">
        <v>2010607</v>
      </c>
      <c r="B113" s="200">
        <v>50299</v>
      </c>
      <c r="C113" s="216" t="s">
        <v>1283</v>
      </c>
      <c r="D113" s="194">
        <v>96</v>
      </c>
      <c r="E113" s="194">
        <v>96</v>
      </c>
      <c r="F113" s="194">
        <f t="shared" si="4"/>
        <v>0</v>
      </c>
      <c r="G113" s="198"/>
      <c r="H113" s="199" t="s">
        <v>1143</v>
      </c>
      <c r="I113" s="199"/>
    </row>
    <row r="114" s="176" customFormat="1" outlineLevel="1" spans="1:9">
      <c r="A114" s="194">
        <v>2010607</v>
      </c>
      <c r="B114" s="200">
        <v>50299</v>
      </c>
      <c r="C114" s="216" t="s">
        <v>1284</v>
      </c>
      <c r="D114" s="194">
        <v>52</v>
      </c>
      <c r="E114" s="194">
        <v>52</v>
      </c>
      <c r="F114" s="194">
        <v>0</v>
      </c>
      <c r="G114" s="198"/>
      <c r="H114" s="199" t="s">
        <v>1143</v>
      </c>
      <c r="I114" s="199"/>
    </row>
    <row r="115" s="176" customFormat="1" outlineLevel="1" spans="1:9">
      <c r="A115" s="194">
        <v>2010607</v>
      </c>
      <c r="B115" s="200">
        <v>50299</v>
      </c>
      <c r="C115" s="216" t="s">
        <v>1285</v>
      </c>
      <c r="D115" s="194">
        <v>40</v>
      </c>
      <c r="E115" s="194">
        <v>45</v>
      </c>
      <c r="F115" s="194">
        <f t="shared" ref="F115:F146" si="5">E115-D115</f>
        <v>5</v>
      </c>
      <c r="G115" s="199" t="s">
        <v>1286</v>
      </c>
      <c r="H115" s="199" t="s">
        <v>1143</v>
      </c>
      <c r="I115" s="199"/>
    </row>
    <row r="116" s="177" customFormat="1" spans="1:9">
      <c r="A116" s="202">
        <v>20107</v>
      </c>
      <c r="B116" s="200"/>
      <c r="C116" s="203" t="s">
        <v>1287</v>
      </c>
      <c r="D116" s="202">
        <f>SUM(D117:D120)</f>
        <v>3236</v>
      </c>
      <c r="E116" s="202">
        <f>SUM(E117:E120)</f>
        <v>3236</v>
      </c>
      <c r="F116" s="202">
        <f t="shared" si="5"/>
        <v>0</v>
      </c>
      <c r="G116" s="204"/>
      <c r="H116" s="205"/>
      <c r="I116" s="205"/>
    </row>
    <row r="117" s="176" customFormat="1" outlineLevel="1" spans="1:9">
      <c r="A117" s="194">
        <v>2010710</v>
      </c>
      <c r="B117" s="200">
        <v>50201</v>
      </c>
      <c r="C117" s="216" t="s">
        <v>1288</v>
      </c>
      <c r="D117" s="194">
        <v>36</v>
      </c>
      <c r="E117" s="194">
        <v>36</v>
      </c>
      <c r="F117" s="194">
        <f t="shared" si="5"/>
        <v>0</v>
      </c>
      <c r="G117" s="198"/>
      <c r="H117" s="199" t="s">
        <v>1289</v>
      </c>
      <c r="I117" s="199"/>
    </row>
    <row r="118" s="176" customFormat="1" outlineLevel="1" spans="1:9">
      <c r="A118" s="194">
        <v>2010710</v>
      </c>
      <c r="B118" s="200">
        <v>50299</v>
      </c>
      <c r="C118" s="216" t="s">
        <v>1290</v>
      </c>
      <c r="D118" s="194">
        <v>600</v>
      </c>
      <c r="E118" s="194">
        <v>600</v>
      </c>
      <c r="F118" s="194">
        <f t="shared" si="5"/>
        <v>0</v>
      </c>
      <c r="G118" s="198"/>
      <c r="H118" s="199" t="s">
        <v>1227</v>
      </c>
      <c r="I118" s="199"/>
    </row>
    <row r="119" s="176" customFormat="1" outlineLevel="1" spans="1:9">
      <c r="A119" s="194">
        <v>2010710</v>
      </c>
      <c r="B119" s="200">
        <v>50299</v>
      </c>
      <c r="C119" s="216" t="s">
        <v>1291</v>
      </c>
      <c r="D119" s="194">
        <v>2400</v>
      </c>
      <c r="E119" s="194">
        <v>2400</v>
      </c>
      <c r="F119" s="194">
        <f t="shared" si="5"/>
        <v>0</v>
      </c>
      <c r="G119" s="199" t="s">
        <v>1292</v>
      </c>
      <c r="H119" s="199" t="s">
        <v>1227</v>
      </c>
      <c r="I119" s="199"/>
    </row>
    <row r="120" s="176" customFormat="1" outlineLevel="1" spans="1:9">
      <c r="A120" s="194">
        <v>2010710</v>
      </c>
      <c r="B120" s="200">
        <v>50201</v>
      </c>
      <c r="C120" s="216" t="s">
        <v>1293</v>
      </c>
      <c r="D120" s="194">
        <v>200</v>
      </c>
      <c r="E120" s="194">
        <v>200</v>
      </c>
      <c r="F120" s="194">
        <f t="shared" si="5"/>
        <v>0</v>
      </c>
      <c r="G120" s="198"/>
      <c r="H120" s="199" t="s">
        <v>1227</v>
      </c>
      <c r="I120" s="199"/>
    </row>
    <row r="121" s="177" customFormat="1" spans="1:9">
      <c r="A121" s="202">
        <v>20108</v>
      </c>
      <c r="B121" s="200"/>
      <c r="C121" s="203" t="s">
        <v>1294</v>
      </c>
      <c r="D121" s="202">
        <f>SUM(D122:D124)</f>
        <v>152</v>
      </c>
      <c r="E121" s="202">
        <f>SUM(E122:E124)</f>
        <v>152</v>
      </c>
      <c r="F121" s="202">
        <f t="shared" si="5"/>
        <v>0</v>
      </c>
      <c r="G121" s="204"/>
      <c r="H121" s="205"/>
      <c r="I121" s="205"/>
    </row>
    <row r="122" s="176" customFormat="1" outlineLevel="1" spans="1:9">
      <c r="A122" s="194">
        <v>2010804</v>
      </c>
      <c r="B122" s="200">
        <v>50299</v>
      </c>
      <c r="C122" s="215" t="s">
        <v>1295</v>
      </c>
      <c r="D122" s="194">
        <v>64</v>
      </c>
      <c r="E122" s="194">
        <v>64</v>
      </c>
      <c r="F122" s="194">
        <f t="shared" si="5"/>
        <v>0</v>
      </c>
      <c r="G122" s="198"/>
      <c r="H122" s="199" t="s">
        <v>1143</v>
      </c>
      <c r="I122" s="199"/>
    </row>
    <row r="123" s="176" customFormat="1" ht="40" customHeight="1" outlineLevel="1" spans="1:9">
      <c r="A123" s="194">
        <v>2010804</v>
      </c>
      <c r="B123" s="200">
        <v>50299</v>
      </c>
      <c r="C123" s="215" t="s">
        <v>1296</v>
      </c>
      <c r="D123" s="194">
        <v>56</v>
      </c>
      <c r="E123" s="194">
        <v>56</v>
      </c>
      <c r="F123" s="194">
        <f t="shared" si="5"/>
        <v>0</v>
      </c>
      <c r="G123" s="199" t="s">
        <v>1297</v>
      </c>
      <c r="H123" s="199" t="s">
        <v>1143</v>
      </c>
      <c r="I123" s="199"/>
    </row>
    <row r="124" s="176" customFormat="1" outlineLevel="1" spans="1:9">
      <c r="A124" s="194">
        <v>2010806</v>
      </c>
      <c r="B124" s="200">
        <v>50209</v>
      </c>
      <c r="C124" s="215" t="s">
        <v>1298</v>
      </c>
      <c r="D124" s="194">
        <v>32</v>
      </c>
      <c r="E124" s="194">
        <v>32</v>
      </c>
      <c r="F124" s="194">
        <f t="shared" si="5"/>
        <v>0</v>
      </c>
      <c r="G124" s="199" t="s">
        <v>1299</v>
      </c>
      <c r="H124" s="199" t="s">
        <v>1143</v>
      </c>
      <c r="I124" s="199"/>
    </row>
    <row r="125" s="177" customFormat="1" spans="1:9">
      <c r="A125" s="202">
        <v>20111</v>
      </c>
      <c r="B125" s="200"/>
      <c r="C125" s="203" t="s">
        <v>1300</v>
      </c>
      <c r="D125" s="202">
        <f>D126+D130+D135</f>
        <v>532.4</v>
      </c>
      <c r="E125" s="202">
        <f>E126+E130+E135</f>
        <v>579.4</v>
      </c>
      <c r="F125" s="202">
        <f t="shared" si="5"/>
        <v>47</v>
      </c>
      <c r="G125" s="204"/>
      <c r="H125" s="205"/>
      <c r="I125" s="205"/>
    </row>
    <row r="126" s="178" customFormat="1" outlineLevel="1" spans="1:9">
      <c r="A126" s="210">
        <v>20111</v>
      </c>
      <c r="B126" s="200"/>
      <c r="C126" s="211" t="s">
        <v>1301</v>
      </c>
      <c r="D126" s="210">
        <f>SUM(D127:D129)</f>
        <v>430.4</v>
      </c>
      <c r="E126" s="210">
        <f>SUM(E127:E129)</f>
        <v>430.4</v>
      </c>
      <c r="F126" s="210">
        <f t="shared" si="5"/>
        <v>0</v>
      </c>
      <c r="G126" s="212"/>
      <c r="H126" s="213"/>
      <c r="I126" s="213"/>
    </row>
    <row r="127" s="176" customFormat="1" outlineLevel="2" spans="1:9">
      <c r="A127" s="221">
        <v>2011104</v>
      </c>
      <c r="B127" s="200">
        <v>50299</v>
      </c>
      <c r="C127" s="216" t="s">
        <v>1302</v>
      </c>
      <c r="D127" s="221">
        <v>160</v>
      </c>
      <c r="E127" s="194">
        <v>160</v>
      </c>
      <c r="F127" s="194">
        <f t="shared" si="5"/>
        <v>0</v>
      </c>
      <c r="G127" s="198"/>
      <c r="H127" s="199" t="s">
        <v>1143</v>
      </c>
      <c r="I127" s="199"/>
    </row>
    <row r="128" s="176" customFormat="1" outlineLevel="2" spans="1:9">
      <c r="A128" s="194">
        <v>2011105</v>
      </c>
      <c r="B128" s="200">
        <v>50201</v>
      </c>
      <c r="C128" s="216" t="s">
        <v>1303</v>
      </c>
      <c r="D128" s="194">
        <v>166.4</v>
      </c>
      <c r="E128" s="194">
        <v>166.4</v>
      </c>
      <c r="F128" s="194">
        <f t="shared" si="5"/>
        <v>0</v>
      </c>
      <c r="G128" s="198" t="s">
        <v>1304</v>
      </c>
      <c r="H128" s="199" t="s">
        <v>1143</v>
      </c>
      <c r="I128" s="199"/>
    </row>
    <row r="129" s="176" customFormat="1" outlineLevel="2" spans="1:9">
      <c r="A129" s="194">
        <v>2011105</v>
      </c>
      <c r="B129" s="200">
        <v>50201</v>
      </c>
      <c r="C129" s="215" t="s">
        <v>1305</v>
      </c>
      <c r="D129" s="221">
        <v>104</v>
      </c>
      <c r="E129" s="221">
        <v>104</v>
      </c>
      <c r="F129" s="194">
        <f t="shared" si="5"/>
        <v>0</v>
      </c>
      <c r="G129" s="198" t="s">
        <v>1306</v>
      </c>
      <c r="H129" s="199" t="s">
        <v>1143</v>
      </c>
      <c r="I129" s="199"/>
    </row>
    <row r="130" s="178" customFormat="1" outlineLevel="1" spans="1:9">
      <c r="A130" s="210">
        <v>20111</v>
      </c>
      <c r="B130" s="200"/>
      <c r="C130" s="211" t="s">
        <v>1307</v>
      </c>
      <c r="D130" s="210">
        <f>SUM(D131:D134)</f>
        <v>84</v>
      </c>
      <c r="E130" s="210">
        <f>SUM(E131:E134)</f>
        <v>129</v>
      </c>
      <c r="F130" s="210">
        <f t="shared" si="5"/>
        <v>45</v>
      </c>
      <c r="G130" s="212"/>
      <c r="H130" s="213"/>
      <c r="I130" s="213"/>
    </row>
    <row r="131" s="176" customFormat="1" outlineLevel="2" spans="1:9">
      <c r="A131" s="221">
        <v>2011106</v>
      </c>
      <c r="B131" s="200">
        <v>50201</v>
      </c>
      <c r="C131" s="216" t="s">
        <v>1308</v>
      </c>
      <c r="D131" s="221">
        <v>0</v>
      </c>
      <c r="E131" s="194">
        <v>45</v>
      </c>
      <c r="F131" s="194">
        <f t="shared" si="5"/>
        <v>45</v>
      </c>
      <c r="G131" s="199" t="s">
        <v>1309</v>
      </c>
      <c r="H131" s="213" t="s">
        <v>1227</v>
      </c>
      <c r="I131" s="199"/>
    </row>
    <row r="132" s="176" customFormat="1" outlineLevel="2" spans="1:9">
      <c r="A132" s="194">
        <v>2011106</v>
      </c>
      <c r="B132" s="200">
        <v>50201</v>
      </c>
      <c r="C132" s="216" t="s">
        <v>1310</v>
      </c>
      <c r="D132" s="194">
        <v>24</v>
      </c>
      <c r="E132" s="194">
        <v>24</v>
      </c>
      <c r="F132" s="194">
        <f t="shared" si="5"/>
        <v>0</v>
      </c>
      <c r="G132" s="198"/>
      <c r="H132" s="199" t="s">
        <v>1143</v>
      </c>
      <c r="I132" s="199"/>
    </row>
    <row r="133" s="176" customFormat="1" outlineLevel="2" spans="1:9">
      <c r="A133" s="194">
        <v>2011106</v>
      </c>
      <c r="B133" s="200">
        <v>50201</v>
      </c>
      <c r="C133" s="215" t="s">
        <v>1311</v>
      </c>
      <c r="D133" s="221">
        <v>32</v>
      </c>
      <c r="E133" s="221">
        <v>32</v>
      </c>
      <c r="F133" s="194">
        <f t="shared" si="5"/>
        <v>0</v>
      </c>
      <c r="G133" s="198" t="s">
        <v>1312</v>
      </c>
      <c r="H133" s="199" t="s">
        <v>1143</v>
      </c>
      <c r="I133" s="199"/>
    </row>
    <row r="134" s="176" customFormat="1" outlineLevel="2" spans="1:9">
      <c r="A134" s="194">
        <v>2011106</v>
      </c>
      <c r="B134" s="200">
        <v>50201</v>
      </c>
      <c r="C134" s="215" t="s">
        <v>1313</v>
      </c>
      <c r="D134" s="221">
        <v>28</v>
      </c>
      <c r="E134" s="221">
        <v>28</v>
      </c>
      <c r="F134" s="194">
        <f t="shared" si="5"/>
        <v>0</v>
      </c>
      <c r="G134" s="198"/>
      <c r="H134" s="199" t="s">
        <v>1143</v>
      </c>
      <c r="I134" s="199"/>
    </row>
    <row r="135" s="178" customFormat="1" ht="40" customHeight="1" outlineLevel="1" spans="1:9">
      <c r="A135" s="210">
        <v>2011105</v>
      </c>
      <c r="B135" s="200">
        <v>50199</v>
      </c>
      <c r="C135" s="211" t="s">
        <v>1314</v>
      </c>
      <c r="D135" s="210">
        <v>18</v>
      </c>
      <c r="E135" s="210">
        <v>20</v>
      </c>
      <c r="F135" s="210">
        <f t="shared" si="5"/>
        <v>2</v>
      </c>
      <c r="G135" s="213" t="s">
        <v>1315</v>
      </c>
      <c r="H135" s="213" t="s">
        <v>1227</v>
      </c>
      <c r="I135" s="213"/>
    </row>
    <row r="136" s="177" customFormat="1" spans="1:9">
      <c r="A136" s="202">
        <v>20113</v>
      </c>
      <c r="B136" s="200"/>
      <c r="C136" s="203" t="s">
        <v>1316</v>
      </c>
      <c r="D136" s="202">
        <f>D137+D146</f>
        <v>538</v>
      </c>
      <c r="E136" s="202">
        <f>E137+E146</f>
        <v>538</v>
      </c>
      <c r="F136" s="202">
        <f t="shared" si="5"/>
        <v>0</v>
      </c>
      <c r="G136" s="204"/>
      <c r="H136" s="205"/>
      <c r="I136" s="205"/>
    </row>
    <row r="137" s="178" customFormat="1" outlineLevel="1" spans="1:9">
      <c r="A137" s="210">
        <v>20113</v>
      </c>
      <c r="B137" s="200"/>
      <c r="C137" s="211" t="s">
        <v>1317</v>
      </c>
      <c r="D137" s="210">
        <f>SUM(D138:D145)</f>
        <v>138</v>
      </c>
      <c r="E137" s="210">
        <f>SUM(E138:E145)</f>
        <v>138</v>
      </c>
      <c r="F137" s="210">
        <f t="shared" si="5"/>
        <v>0</v>
      </c>
      <c r="G137" s="212"/>
      <c r="H137" s="213"/>
      <c r="I137" s="213"/>
    </row>
    <row r="138" s="176" customFormat="1" outlineLevel="2" spans="1:9">
      <c r="A138" s="194">
        <v>2011306</v>
      </c>
      <c r="B138" s="200">
        <v>50201</v>
      </c>
      <c r="C138" s="215" t="s">
        <v>1318</v>
      </c>
      <c r="D138" s="194">
        <v>8</v>
      </c>
      <c r="E138" s="194">
        <v>8</v>
      </c>
      <c r="F138" s="194">
        <f t="shared" si="5"/>
        <v>0</v>
      </c>
      <c r="G138" s="198"/>
      <c r="H138" s="199" t="s">
        <v>1143</v>
      </c>
      <c r="I138" s="199"/>
    </row>
    <row r="139" s="176" customFormat="1" outlineLevel="2" spans="1:9">
      <c r="A139" s="194">
        <v>2011307</v>
      </c>
      <c r="B139" s="200">
        <v>50299</v>
      </c>
      <c r="C139" s="215" t="s">
        <v>1319</v>
      </c>
      <c r="D139" s="194">
        <v>8</v>
      </c>
      <c r="E139" s="194">
        <v>8</v>
      </c>
      <c r="F139" s="194">
        <f t="shared" si="5"/>
        <v>0</v>
      </c>
      <c r="G139" s="198"/>
      <c r="H139" s="199" t="s">
        <v>1143</v>
      </c>
      <c r="I139" s="199"/>
    </row>
    <row r="140" s="176" customFormat="1" outlineLevel="2" spans="1:9">
      <c r="A140" s="194">
        <v>2011307</v>
      </c>
      <c r="B140" s="200">
        <v>50201</v>
      </c>
      <c r="C140" s="215" t="s">
        <v>1320</v>
      </c>
      <c r="D140" s="194">
        <v>12</v>
      </c>
      <c r="E140" s="194">
        <v>12</v>
      </c>
      <c r="F140" s="194">
        <f t="shared" si="5"/>
        <v>0</v>
      </c>
      <c r="G140" s="198"/>
      <c r="H140" s="199" t="s">
        <v>1143</v>
      </c>
      <c r="I140" s="199"/>
    </row>
    <row r="141" s="176" customFormat="1" outlineLevel="2" spans="1:9">
      <c r="A141" s="194">
        <v>2011308</v>
      </c>
      <c r="B141" s="200">
        <v>50206</v>
      </c>
      <c r="C141" s="215" t="s">
        <v>1321</v>
      </c>
      <c r="D141" s="194">
        <v>32</v>
      </c>
      <c r="E141" s="194">
        <v>32</v>
      </c>
      <c r="F141" s="194">
        <f t="shared" si="5"/>
        <v>0</v>
      </c>
      <c r="G141" s="198"/>
      <c r="H141" s="199" t="s">
        <v>1143</v>
      </c>
      <c r="I141" s="199"/>
    </row>
    <row r="142" s="176" customFormat="1" outlineLevel="2" spans="1:9">
      <c r="A142" s="194">
        <v>2011308</v>
      </c>
      <c r="B142" s="200">
        <v>50201</v>
      </c>
      <c r="C142" s="215" t="s">
        <v>1322</v>
      </c>
      <c r="D142" s="194">
        <v>8</v>
      </c>
      <c r="E142" s="194">
        <v>8</v>
      </c>
      <c r="F142" s="194">
        <f t="shared" si="5"/>
        <v>0</v>
      </c>
      <c r="G142" s="198"/>
      <c r="H142" s="199" t="s">
        <v>1143</v>
      </c>
      <c r="I142" s="199"/>
    </row>
    <row r="143" s="176" customFormat="1" outlineLevel="2" spans="1:9">
      <c r="A143" s="194">
        <v>2011308</v>
      </c>
      <c r="B143" s="200">
        <v>50201</v>
      </c>
      <c r="C143" s="215" t="s">
        <v>1323</v>
      </c>
      <c r="D143" s="194">
        <v>8</v>
      </c>
      <c r="E143" s="194">
        <v>8</v>
      </c>
      <c r="F143" s="194">
        <f t="shared" si="5"/>
        <v>0</v>
      </c>
      <c r="G143" s="198"/>
      <c r="H143" s="199" t="s">
        <v>1143</v>
      </c>
      <c r="I143" s="199"/>
    </row>
    <row r="144" s="176" customFormat="1" outlineLevel="2" spans="1:9">
      <c r="A144" s="194">
        <v>2011399</v>
      </c>
      <c r="B144" s="200">
        <v>50299</v>
      </c>
      <c r="C144" s="215" t="s">
        <v>1324</v>
      </c>
      <c r="D144" s="194">
        <v>8</v>
      </c>
      <c r="E144" s="194">
        <v>8</v>
      </c>
      <c r="F144" s="194">
        <f t="shared" si="5"/>
        <v>0</v>
      </c>
      <c r="G144" s="198"/>
      <c r="H144" s="199" t="s">
        <v>1143</v>
      </c>
      <c r="I144" s="199"/>
    </row>
    <row r="145" s="176" customFormat="1" ht="40" customHeight="1" outlineLevel="2" spans="1:9">
      <c r="A145" s="194">
        <v>2011399</v>
      </c>
      <c r="B145" s="200">
        <v>50201</v>
      </c>
      <c r="C145" s="215" t="s">
        <v>1325</v>
      </c>
      <c r="D145" s="194">
        <v>54</v>
      </c>
      <c r="E145" s="194">
        <v>54</v>
      </c>
      <c r="F145" s="194">
        <f t="shared" si="5"/>
        <v>0</v>
      </c>
      <c r="G145" s="199" t="s">
        <v>1326</v>
      </c>
      <c r="H145" s="199" t="s">
        <v>1143</v>
      </c>
      <c r="I145" s="199"/>
    </row>
    <row r="146" s="176" customFormat="1" ht="40" customHeight="1" outlineLevel="1" spans="1:9">
      <c r="A146" s="194">
        <v>2011308</v>
      </c>
      <c r="B146" s="200">
        <v>50201</v>
      </c>
      <c r="C146" s="223" t="s">
        <v>1327</v>
      </c>
      <c r="D146" s="194">
        <v>400</v>
      </c>
      <c r="E146" s="194">
        <v>400</v>
      </c>
      <c r="F146" s="194">
        <f t="shared" si="5"/>
        <v>0</v>
      </c>
      <c r="G146" s="199" t="s">
        <v>1328</v>
      </c>
      <c r="H146" s="199" t="s">
        <v>1227</v>
      </c>
      <c r="I146" s="199"/>
    </row>
    <row r="147" s="177" customFormat="1" spans="1:9">
      <c r="A147" s="202">
        <v>20128</v>
      </c>
      <c r="B147" s="200"/>
      <c r="C147" s="203" t="s">
        <v>1329</v>
      </c>
      <c r="D147" s="202">
        <f>SUM(D148:D150)</f>
        <v>11.4</v>
      </c>
      <c r="E147" s="202">
        <f>SUM(E148:E150)</f>
        <v>11.4</v>
      </c>
      <c r="F147" s="202">
        <f t="shared" ref="F147:F178" si="6">E147-D147</f>
        <v>0</v>
      </c>
      <c r="G147" s="204"/>
      <c r="H147" s="205"/>
      <c r="I147" s="205"/>
    </row>
    <row r="148" s="176" customFormat="1" outlineLevel="1" spans="1:9">
      <c r="A148" s="194">
        <v>2012802</v>
      </c>
      <c r="B148" s="200">
        <v>50201</v>
      </c>
      <c r="C148" s="215" t="s">
        <v>1330</v>
      </c>
      <c r="D148" s="221">
        <v>8</v>
      </c>
      <c r="E148" s="221">
        <v>8</v>
      </c>
      <c r="F148" s="194">
        <f t="shared" si="6"/>
        <v>0</v>
      </c>
      <c r="G148" s="198"/>
      <c r="H148" s="199" t="s">
        <v>1143</v>
      </c>
      <c r="I148" s="199"/>
    </row>
    <row r="149" s="176" customFormat="1" outlineLevel="1" spans="1:9">
      <c r="A149" s="194">
        <v>2012804</v>
      </c>
      <c r="B149" s="200">
        <v>50201</v>
      </c>
      <c r="C149" s="215" t="s">
        <v>1331</v>
      </c>
      <c r="D149" s="221">
        <v>2.4</v>
      </c>
      <c r="E149" s="221">
        <v>2.4</v>
      </c>
      <c r="F149" s="194">
        <f t="shared" si="6"/>
        <v>0</v>
      </c>
      <c r="G149" s="198"/>
      <c r="H149" s="199" t="s">
        <v>1143</v>
      </c>
      <c r="I149" s="199"/>
    </row>
    <row r="150" s="176" customFormat="1" outlineLevel="1" spans="1:9">
      <c r="A150" s="194">
        <v>2012804</v>
      </c>
      <c r="B150" s="200">
        <v>50201</v>
      </c>
      <c r="C150" s="215" t="s">
        <v>1332</v>
      </c>
      <c r="D150" s="221">
        <v>1</v>
      </c>
      <c r="E150" s="221">
        <v>1</v>
      </c>
      <c r="F150" s="194">
        <f t="shared" si="6"/>
        <v>0</v>
      </c>
      <c r="G150" s="198"/>
      <c r="H150" s="199" t="s">
        <v>1143</v>
      </c>
      <c r="I150" s="199"/>
    </row>
    <row r="151" s="177" customFormat="1" spans="1:9">
      <c r="A151" s="202">
        <v>20126</v>
      </c>
      <c r="B151" s="200"/>
      <c r="C151" s="203" t="s">
        <v>1333</v>
      </c>
      <c r="D151" s="202">
        <f>SUM(D152:D153)</f>
        <v>108</v>
      </c>
      <c r="E151" s="202">
        <f>SUM(E152:E153)</f>
        <v>108</v>
      </c>
      <c r="F151" s="202">
        <f t="shared" si="6"/>
        <v>0</v>
      </c>
      <c r="G151" s="204"/>
      <c r="H151" s="205"/>
      <c r="I151" s="205"/>
    </row>
    <row r="152" s="176" customFormat="1" outlineLevel="1" spans="1:9">
      <c r="A152" s="194">
        <v>2012604</v>
      </c>
      <c r="B152" s="200">
        <v>50299</v>
      </c>
      <c r="C152" s="224" t="s">
        <v>1334</v>
      </c>
      <c r="D152" s="221">
        <v>8</v>
      </c>
      <c r="E152" s="221">
        <v>8</v>
      </c>
      <c r="F152" s="194">
        <f t="shared" si="6"/>
        <v>0</v>
      </c>
      <c r="G152" s="198"/>
      <c r="H152" s="199" t="s">
        <v>1143</v>
      </c>
      <c r="I152" s="199"/>
    </row>
    <row r="153" s="176" customFormat="1" outlineLevel="1" spans="1:9">
      <c r="A153" s="194">
        <v>2012604</v>
      </c>
      <c r="B153" s="200">
        <v>50209</v>
      </c>
      <c r="C153" s="224" t="s">
        <v>1335</v>
      </c>
      <c r="D153" s="221">
        <v>100</v>
      </c>
      <c r="E153" s="221">
        <v>100</v>
      </c>
      <c r="F153" s="194">
        <f t="shared" si="6"/>
        <v>0</v>
      </c>
      <c r="G153" s="199" t="s">
        <v>1336</v>
      </c>
      <c r="H153" s="199" t="s">
        <v>1227</v>
      </c>
      <c r="I153" s="199"/>
    </row>
    <row r="154" s="177" customFormat="1" spans="1:9">
      <c r="A154" s="202">
        <v>20129</v>
      </c>
      <c r="B154" s="200"/>
      <c r="C154" s="203" t="s">
        <v>1337</v>
      </c>
      <c r="D154" s="202">
        <f>D155+D162+D167</f>
        <v>143.6</v>
      </c>
      <c r="E154" s="202">
        <f>E155+E162+E167</f>
        <v>143.6</v>
      </c>
      <c r="F154" s="202">
        <f t="shared" si="6"/>
        <v>0</v>
      </c>
      <c r="G154" s="204"/>
      <c r="H154" s="205"/>
      <c r="I154" s="205"/>
    </row>
    <row r="155" s="178" customFormat="1" outlineLevel="1" spans="1:9">
      <c r="A155" s="210">
        <v>20129</v>
      </c>
      <c r="B155" s="200"/>
      <c r="C155" s="211" t="s">
        <v>1338</v>
      </c>
      <c r="D155" s="210">
        <f>SUM(D156:D161)</f>
        <v>63.2</v>
      </c>
      <c r="E155" s="210">
        <f>SUM(E156:E161)</f>
        <v>63.2</v>
      </c>
      <c r="F155" s="210">
        <f t="shared" si="6"/>
        <v>0</v>
      </c>
      <c r="G155" s="212"/>
      <c r="H155" s="213"/>
      <c r="I155" s="213"/>
    </row>
    <row r="156" s="176" customFormat="1" outlineLevel="2" spans="1:9">
      <c r="A156" s="194">
        <v>2012902</v>
      </c>
      <c r="B156" s="200">
        <v>50201</v>
      </c>
      <c r="C156" s="215" t="s">
        <v>1339</v>
      </c>
      <c r="D156" s="221">
        <v>8</v>
      </c>
      <c r="E156" s="221">
        <v>8</v>
      </c>
      <c r="F156" s="194">
        <f t="shared" si="6"/>
        <v>0</v>
      </c>
      <c r="G156" s="199" t="s">
        <v>1340</v>
      </c>
      <c r="H156" s="199" t="s">
        <v>1143</v>
      </c>
      <c r="I156" s="199"/>
    </row>
    <row r="157" s="176" customFormat="1" outlineLevel="2" spans="1:9">
      <c r="A157" s="194">
        <v>2012902</v>
      </c>
      <c r="B157" s="200">
        <v>50201</v>
      </c>
      <c r="C157" s="215" t="s">
        <v>1341</v>
      </c>
      <c r="D157" s="221">
        <v>16</v>
      </c>
      <c r="E157" s="221">
        <v>16</v>
      </c>
      <c r="F157" s="194">
        <f t="shared" si="6"/>
        <v>0</v>
      </c>
      <c r="G157" s="198"/>
      <c r="H157" s="199" t="s">
        <v>1143</v>
      </c>
      <c r="I157" s="199"/>
    </row>
    <row r="158" s="176" customFormat="1" outlineLevel="2" spans="1:9">
      <c r="A158" s="194">
        <v>2012902</v>
      </c>
      <c r="B158" s="200">
        <v>50201</v>
      </c>
      <c r="C158" s="215" t="s">
        <v>1342</v>
      </c>
      <c r="D158" s="221">
        <v>27.2</v>
      </c>
      <c r="E158" s="221">
        <v>27.2</v>
      </c>
      <c r="F158" s="194">
        <f t="shared" si="6"/>
        <v>0</v>
      </c>
      <c r="G158" s="199" t="s">
        <v>1343</v>
      </c>
      <c r="H158" s="199" t="s">
        <v>1143</v>
      </c>
      <c r="I158" s="199"/>
    </row>
    <row r="159" s="176" customFormat="1" outlineLevel="2" spans="1:9">
      <c r="A159" s="194">
        <v>2012902</v>
      </c>
      <c r="B159" s="200">
        <v>50201</v>
      </c>
      <c r="C159" s="215" t="s">
        <v>1344</v>
      </c>
      <c r="D159" s="221">
        <v>4</v>
      </c>
      <c r="E159" s="221">
        <v>4</v>
      </c>
      <c r="F159" s="194">
        <f t="shared" si="6"/>
        <v>0</v>
      </c>
      <c r="G159" s="199" t="s">
        <v>1345</v>
      </c>
      <c r="H159" s="199" t="s">
        <v>1143</v>
      </c>
      <c r="I159" s="199"/>
    </row>
    <row r="160" s="176" customFormat="1" outlineLevel="2" spans="1:9">
      <c r="A160" s="194">
        <v>2012902</v>
      </c>
      <c r="B160" s="200">
        <v>50201</v>
      </c>
      <c r="C160" s="215" t="s">
        <v>1346</v>
      </c>
      <c r="D160" s="221">
        <v>4</v>
      </c>
      <c r="E160" s="221">
        <v>4</v>
      </c>
      <c r="F160" s="194">
        <f t="shared" si="6"/>
        <v>0</v>
      </c>
      <c r="G160" s="198"/>
      <c r="H160" s="199" t="s">
        <v>1143</v>
      </c>
      <c r="I160" s="199"/>
    </row>
    <row r="161" s="176" customFormat="1" outlineLevel="2" spans="1:9">
      <c r="A161" s="194">
        <v>2012902</v>
      </c>
      <c r="B161" s="200">
        <v>50201</v>
      </c>
      <c r="C161" s="215" t="s">
        <v>1347</v>
      </c>
      <c r="D161" s="221">
        <v>4</v>
      </c>
      <c r="E161" s="221">
        <v>4</v>
      </c>
      <c r="F161" s="194">
        <f t="shared" si="6"/>
        <v>0</v>
      </c>
      <c r="G161" s="198"/>
      <c r="H161" s="199" t="s">
        <v>1143</v>
      </c>
      <c r="I161" s="199"/>
    </row>
    <row r="162" s="178" customFormat="1" outlineLevel="1" spans="1:9">
      <c r="A162" s="210">
        <v>20129</v>
      </c>
      <c r="B162" s="200"/>
      <c r="C162" s="211" t="s">
        <v>1348</v>
      </c>
      <c r="D162" s="210">
        <f>SUM(D163:D166)</f>
        <v>43.2</v>
      </c>
      <c r="E162" s="210">
        <f>SUM(E163:E166)</f>
        <v>43.2</v>
      </c>
      <c r="F162" s="210">
        <f t="shared" si="6"/>
        <v>0</v>
      </c>
      <c r="G162" s="213" t="s">
        <v>1349</v>
      </c>
      <c r="H162" s="213"/>
      <c r="I162" s="213"/>
    </row>
    <row r="163" s="176" customFormat="1" outlineLevel="2" spans="1:9">
      <c r="A163" s="194">
        <v>2012906</v>
      </c>
      <c r="B163" s="200">
        <v>50201</v>
      </c>
      <c r="C163" s="215" t="s">
        <v>1350</v>
      </c>
      <c r="D163" s="221">
        <v>27.2</v>
      </c>
      <c r="E163" s="221">
        <v>27.2</v>
      </c>
      <c r="F163" s="194">
        <f t="shared" si="6"/>
        <v>0</v>
      </c>
      <c r="G163" s="199" t="s">
        <v>1343</v>
      </c>
      <c r="H163" s="199" t="s">
        <v>1143</v>
      </c>
      <c r="I163" s="199"/>
    </row>
    <row r="164" s="176" customFormat="1" outlineLevel="2" spans="1:9">
      <c r="A164" s="194">
        <v>2012906</v>
      </c>
      <c r="B164" s="200">
        <v>50201</v>
      </c>
      <c r="C164" s="215" t="s">
        <v>1351</v>
      </c>
      <c r="D164" s="221">
        <v>8</v>
      </c>
      <c r="E164" s="221">
        <v>8</v>
      </c>
      <c r="F164" s="194">
        <f t="shared" si="6"/>
        <v>0</v>
      </c>
      <c r="G164" s="198"/>
      <c r="H164" s="199" t="s">
        <v>1143</v>
      </c>
      <c r="I164" s="199"/>
    </row>
    <row r="165" s="176" customFormat="1" outlineLevel="2" spans="1:9">
      <c r="A165" s="194">
        <v>2012906</v>
      </c>
      <c r="B165" s="200">
        <v>50201</v>
      </c>
      <c r="C165" s="215" t="s">
        <v>1352</v>
      </c>
      <c r="D165" s="221">
        <v>4</v>
      </c>
      <c r="E165" s="221">
        <v>4</v>
      </c>
      <c r="F165" s="194">
        <f t="shared" si="6"/>
        <v>0</v>
      </c>
      <c r="G165" s="198"/>
      <c r="H165" s="199" t="s">
        <v>1143</v>
      </c>
      <c r="I165" s="199"/>
    </row>
    <row r="166" s="176" customFormat="1" outlineLevel="2" spans="1:9">
      <c r="A166" s="194">
        <v>2012906</v>
      </c>
      <c r="B166" s="200">
        <v>50299</v>
      </c>
      <c r="C166" s="215" t="s">
        <v>1353</v>
      </c>
      <c r="D166" s="221">
        <v>4</v>
      </c>
      <c r="E166" s="221">
        <v>4</v>
      </c>
      <c r="F166" s="194">
        <f t="shared" si="6"/>
        <v>0</v>
      </c>
      <c r="G166" s="198"/>
      <c r="H166" s="199" t="s">
        <v>1143</v>
      </c>
      <c r="I166" s="199"/>
    </row>
    <row r="167" s="178" customFormat="1" outlineLevel="1" spans="1:9">
      <c r="A167" s="210">
        <v>20129</v>
      </c>
      <c r="B167" s="200"/>
      <c r="C167" s="211" t="s">
        <v>1354</v>
      </c>
      <c r="D167" s="210">
        <f>SUM(D168:D170)</f>
        <v>37.2</v>
      </c>
      <c r="E167" s="210">
        <f>SUM(E168:E170)</f>
        <v>37.2</v>
      </c>
      <c r="F167" s="210">
        <f t="shared" si="6"/>
        <v>0</v>
      </c>
      <c r="G167" s="213" t="s">
        <v>1355</v>
      </c>
      <c r="H167" s="213"/>
      <c r="I167" s="213"/>
    </row>
    <row r="168" s="176" customFormat="1" outlineLevel="2" spans="1:9">
      <c r="A168" s="194">
        <v>2012902</v>
      </c>
      <c r="B168" s="200">
        <v>50201</v>
      </c>
      <c r="C168" s="216" t="s">
        <v>1356</v>
      </c>
      <c r="D168" s="194">
        <v>27.2</v>
      </c>
      <c r="E168" s="194">
        <v>27.2</v>
      </c>
      <c r="F168" s="194">
        <f t="shared" si="6"/>
        <v>0</v>
      </c>
      <c r="G168" s="199" t="s">
        <v>1357</v>
      </c>
      <c r="H168" s="199" t="s">
        <v>1143</v>
      </c>
      <c r="I168" s="199"/>
    </row>
    <row r="169" s="176" customFormat="1" outlineLevel="2" spans="1:9">
      <c r="A169" s="194">
        <v>2012902</v>
      </c>
      <c r="B169" s="200">
        <v>50201</v>
      </c>
      <c r="C169" s="216" t="s">
        <v>1358</v>
      </c>
      <c r="D169" s="194">
        <v>8</v>
      </c>
      <c r="E169" s="194">
        <v>8</v>
      </c>
      <c r="F169" s="194">
        <f t="shared" si="6"/>
        <v>0</v>
      </c>
      <c r="G169" s="198"/>
      <c r="H169" s="199" t="s">
        <v>1143</v>
      </c>
      <c r="I169" s="199"/>
    </row>
    <row r="170" s="176" customFormat="1" outlineLevel="2" spans="1:9">
      <c r="A170" s="194">
        <v>2012902</v>
      </c>
      <c r="B170" s="200">
        <v>50201</v>
      </c>
      <c r="C170" s="216" t="s">
        <v>1359</v>
      </c>
      <c r="D170" s="194">
        <v>2</v>
      </c>
      <c r="E170" s="194">
        <v>2</v>
      </c>
      <c r="F170" s="194">
        <f t="shared" si="6"/>
        <v>0</v>
      </c>
      <c r="G170" s="198"/>
      <c r="H170" s="199" t="s">
        <v>1143</v>
      </c>
      <c r="I170" s="199"/>
    </row>
    <row r="171" s="177" customFormat="1" spans="1:9">
      <c r="A171" s="202">
        <v>20131</v>
      </c>
      <c r="B171" s="200"/>
      <c r="C171" s="203" t="s">
        <v>1360</v>
      </c>
      <c r="D171" s="202">
        <f>SUM(D172:D186)</f>
        <v>183.6</v>
      </c>
      <c r="E171" s="202">
        <f>SUM(E172:E186)</f>
        <v>193.6</v>
      </c>
      <c r="F171" s="202">
        <f t="shared" si="6"/>
        <v>10</v>
      </c>
      <c r="G171" s="204"/>
      <c r="H171" s="205"/>
      <c r="I171" s="205"/>
    </row>
    <row r="172" s="176" customFormat="1" outlineLevel="1" spans="1:9">
      <c r="A172" s="194">
        <v>2013102</v>
      </c>
      <c r="B172" s="200">
        <v>50201</v>
      </c>
      <c r="C172" s="216" t="s">
        <v>1361</v>
      </c>
      <c r="D172" s="221">
        <v>30</v>
      </c>
      <c r="E172" s="221">
        <v>30</v>
      </c>
      <c r="F172" s="194">
        <f t="shared" si="6"/>
        <v>0</v>
      </c>
      <c r="G172" s="198" t="s">
        <v>1362</v>
      </c>
      <c r="H172" s="199" t="s">
        <v>1143</v>
      </c>
      <c r="I172" s="199"/>
    </row>
    <row r="173" s="176" customFormat="1" ht="40" customHeight="1" outlineLevel="1" spans="1:9">
      <c r="A173" s="194">
        <v>2013105</v>
      </c>
      <c r="B173" s="200">
        <v>50201</v>
      </c>
      <c r="C173" s="216" t="s">
        <v>1363</v>
      </c>
      <c r="D173" s="221">
        <v>14.4</v>
      </c>
      <c r="E173" s="221">
        <v>14.4</v>
      </c>
      <c r="F173" s="194">
        <f t="shared" si="6"/>
        <v>0</v>
      </c>
      <c r="G173" s="199" t="s">
        <v>1364</v>
      </c>
      <c r="H173" s="199" t="s">
        <v>1143</v>
      </c>
      <c r="I173" s="199"/>
    </row>
    <row r="174" s="176" customFormat="1" outlineLevel="1" spans="1:9">
      <c r="A174" s="194">
        <v>2013105</v>
      </c>
      <c r="B174" s="200">
        <v>50201</v>
      </c>
      <c r="C174" s="216" t="s">
        <v>1365</v>
      </c>
      <c r="D174" s="221">
        <v>16</v>
      </c>
      <c r="E174" s="194">
        <v>16</v>
      </c>
      <c r="F174" s="194">
        <f t="shared" si="6"/>
        <v>0</v>
      </c>
      <c r="G174" s="199" t="s">
        <v>1366</v>
      </c>
      <c r="H174" s="199" t="s">
        <v>1143</v>
      </c>
      <c r="I174" s="199"/>
    </row>
    <row r="175" s="176" customFormat="1" outlineLevel="1" spans="1:9">
      <c r="A175" s="194">
        <v>2013105</v>
      </c>
      <c r="B175" s="200">
        <v>50201</v>
      </c>
      <c r="C175" s="216" t="s">
        <v>1367</v>
      </c>
      <c r="D175" s="194">
        <v>24</v>
      </c>
      <c r="E175" s="194">
        <v>24</v>
      </c>
      <c r="F175" s="194">
        <f t="shared" si="6"/>
        <v>0</v>
      </c>
      <c r="G175" s="198" t="s">
        <v>1368</v>
      </c>
      <c r="H175" s="199" t="s">
        <v>1143</v>
      </c>
      <c r="I175" s="199"/>
    </row>
    <row r="176" s="176" customFormat="1" outlineLevel="1" spans="1:9">
      <c r="A176" s="194">
        <v>2013105</v>
      </c>
      <c r="B176" s="200">
        <v>50201</v>
      </c>
      <c r="C176" s="216" t="s">
        <v>1369</v>
      </c>
      <c r="D176" s="221">
        <v>2.4</v>
      </c>
      <c r="E176" s="221">
        <v>2.4</v>
      </c>
      <c r="F176" s="194">
        <f t="shared" si="6"/>
        <v>0</v>
      </c>
      <c r="G176" s="199" t="s">
        <v>1370</v>
      </c>
      <c r="H176" s="199" t="s">
        <v>1143</v>
      </c>
      <c r="I176" s="199"/>
    </row>
    <row r="177" s="176" customFormat="1" outlineLevel="1" spans="1:9">
      <c r="A177" s="194">
        <v>2013105</v>
      </c>
      <c r="B177" s="200">
        <v>50201</v>
      </c>
      <c r="C177" s="216" t="s">
        <v>1371</v>
      </c>
      <c r="D177" s="221">
        <v>24</v>
      </c>
      <c r="E177" s="221">
        <v>24</v>
      </c>
      <c r="F177" s="194">
        <f t="shared" si="6"/>
        <v>0</v>
      </c>
      <c r="G177" s="199" t="s">
        <v>1372</v>
      </c>
      <c r="H177" s="199" t="s">
        <v>1143</v>
      </c>
      <c r="I177" s="199"/>
    </row>
    <row r="178" s="176" customFormat="1" outlineLevel="1" spans="1:9">
      <c r="A178" s="194">
        <v>2013105</v>
      </c>
      <c r="B178" s="200">
        <v>50201</v>
      </c>
      <c r="C178" s="216" t="s">
        <v>1373</v>
      </c>
      <c r="D178" s="221">
        <v>6.4</v>
      </c>
      <c r="E178" s="221">
        <v>6.4</v>
      </c>
      <c r="F178" s="194">
        <f t="shared" si="6"/>
        <v>0</v>
      </c>
      <c r="G178" s="199" t="s">
        <v>1374</v>
      </c>
      <c r="H178" s="199" t="s">
        <v>1143</v>
      </c>
      <c r="I178" s="199"/>
    </row>
    <row r="179" s="176" customFormat="1" outlineLevel="1" spans="1:9">
      <c r="A179" s="194">
        <v>2013105</v>
      </c>
      <c r="B179" s="200">
        <v>50201</v>
      </c>
      <c r="C179" s="216" t="s">
        <v>1375</v>
      </c>
      <c r="D179" s="221">
        <v>4</v>
      </c>
      <c r="E179" s="221">
        <v>4</v>
      </c>
      <c r="F179" s="194">
        <f t="shared" ref="F179:F210" si="7">E179-D179</f>
        <v>0</v>
      </c>
      <c r="G179" s="198"/>
      <c r="H179" s="199" t="s">
        <v>1143</v>
      </c>
      <c r="I179" s="199"/>
    </row>
    <row r="180" s="176" customFormat="1" outlineLevel="1" spans="1:9">
      <c r="A180" s="194">
        <v>2013105</v>
      </c>
      <c r="B180" s="200">
        <v>50201</v>
      </c>
      <c r="C180" s="216" t="s">
        <v>1376</v>
      </c>
      <c r="D180" s="221">
        <v>4</v>
      </c>
      <c r="E180" s="221">
        <v>4</v>
      </c>
      <c r="F180" s="194">
        <f t="shared" si="7"/>
        <v>0</v>
      </c>
      <c r="G180" s="199" t="s">
        <v>1377</v>
      </c>
      <c r="H180" s="199" t="s">
        <v>1143</v>
      </c>
      <c r="I180" s="199"/>
    </row>
    <row r="181" s="176" customFormat="1" outlineLevel="1" spans="1:9">
      <c r="A181" s="194">
        <v>2013105</v>
      </c>
      <c r="B181" s="200">
        <v>50206</v>
      </c>
      <c r="C181" s="216" t="s">
        <v>1378</v>
      </c>
      <c r="D181" s="221">
        <v>12</v>
      </c>
      <c r="E181" s="221">
        <v>12</v>
      </c>
      <c r="F181" s="194">
        <f t="shared" si="7"/>
        <v>0</v>
      </c>
      <c r="G181" s="198"/>
      <c r="H181" s="199" t="s">
        <v>1143</v>
      </c>
      <c r="I181" s="199"/>
    </row>
    <row r="182" s="176" customFormat="1" outlineLevel="1" spans="1:9">
      <c r="A182" s="194">
        <v>2013105</v>
      </c>
      <c r="B182" s="200">
        <v>50201</v>
      </c>
      <c r="C182" s="216" t="s">
        <v>1379</v>
      </c>
      <c r="D182" s="221">
        <v>24</v>
      </c>
      <c r="E182" s="221">
        <v>24</v>
      </c>
      <c r="F182" s="194">
        <f t="shared" si="7"/>
        <v>0</v>
      </c>
      <c r="G182" s="198"/>
      <c r="H182" s="199" t="s">
        <v>1143</v>
      </c>
      <c r="I182" s="199"/>
    </row>
    <row r="183" s="176" customFormat="1" outlineLevel="1" spans="1:9">
      <c r="A183" s="194">
        <v>2013105</v>
      </c>
      <c r="B183" s="200">
        <v>50201</v>
      </c>
      <c r="C183" s="216" t="s">
        <v>1380</v>
      </c>
      <c r="D183" s="221">
        <v>2.4</v>
      </c>
      <c r="E183" s="221">
        <v>2.4</v>
      </c>
      <c r="F183" s="194">
        <f t="shared" si="7"/>
        <v>0</v>
      </c>
      <c r="G183" s="199" t="s">
        <v>1381</v>
      </c>
      <c r="H183" s="199" t="s">
        <v>1143</v>
      </c>
      <c r="I183" s="199"/>
    </row>
    <row r="184" s="176" customFormat="1" ht="40" customHeight="1" outlineLevel="1" spans="1:9">
      <c r="A184" s="194">
        <v>2013105</v>
      </c>
      <c r="B184" s="200">
        <v>50299</v>
      </c>
      <c r="C184" s="216" t="s">
        <v>1382</v>
      </c>
      <c r="D184" s="221"/>
      <c r="E184" s="221">
        <v>10</v>
      </c>
      <c r="F184" s="194">
        <f t="shared" si="7"/>
        <v>10</v>
      </c>
      <c r="G184" s="199" t="s">
        <v>1383</v>
      </c>
      <c r="H184" s="199" t="s">
        <v>1143</v>
      </c>
      <c r="I184" s="199"/>
    </row>
    <row r="185" s="176" customFormat="1" outlineLevel="1" spans="1:9">
      <c r="A185" s="194">
        <v>2013199</v>
      </c>
      <c r="B185" s="200">
        <v>50201</v>
      </c>
      <c r="C185" s="216" t="s">
        <v>1384</v>
      </c>
      <c r="D185" s="221">
        <v>16</v>
      </c>
      <c r="E185" s="221">
        <v>16</v>
      </c>
      <c r="F185" s="194">
        <f t="shared" si="7"/>
        <v>0</v>
      </c>
      <c r="G185" s="198" t="s">
        <v>1385</v>
      </c>
      <c r="H185" s="199" t="s">
        <v>1143</v>
      </c>
      <c r="I185" s="199"/>
    </row>
    <row r="186" s="176" customFormat="1" outlineLevel="1" spans="1:9">
      <c r="A186" s="194">
        <v>2013199</v>
      </c>
      <c r="B186" s="200">
        <v>50201</v>
      </c>
      <c r="C186" s="216" t="s">
        <v>1386</v>
      </c>
      <c r="D186" s="221">
        <v>4</v>
      </c>
      <c r="E186" s="221">
        <v>4</v>
      </c>
      <c r="F186" s="194">
        <f t="shared" si="7"/>
        <v>0</v>
      </c>
      <c r="G186" s="199" t="s">
        <v>1387</v>
      </c>
      <c r="H186" s="199" t="s">
        <v>1143</v>
      </c>
      <c r="I186" s="199"/>
    </row>
    <row r="187" s="177" customFormat="1" spans="1:9">
      <c r="A187" s="202">
        <v>20132</v>
      </c>
      <c r="B187" s="200"/>
      <c r="C187" s="203" t="s">
        <v>1388</v>
      </c>
      <c r="D187" s="202">
        <f>D188+D205+D209+D210</f>
        <v>550.8</v>
      </c>
      <c r="E187" s="202">
        <f>E188+E205+E209+E210</f>
        <v>550.8</v>
      </c>
      <c r="F187" s="202">
        <f t="shared" si="7"/>
        <v>0</v>
      </c>
      <c r="G187" s="204"/>
      <c r="H187" s="205"/>
      <c r="I187" s="205"/>
    </row>
    <row r="188" s="178" customFormat="1" outlineLevel="1" spans="1:9">
      <c r="A188" s="210">
        <v>20132</v>
      </c>
      <c r="B188" s="200"/>
      <c r="C188" s="211" t="s">
        <v>1389</v>
      </c>
      <c r="D188" s="210">
        <f>SUM(D189:D204)</f>
        <v>267.2</v>
      </c>
      <c r="E188" s="210">
        <f>SUM(E189:E204)</f>
        <v>267.2</v>
      </c>
      <c r="F188" s="210">
        <f t="shared" si="7"/>
        <v>0</v>
      </c>
      <c r="G188" s="212"/>
      <c r="H188" s="213"/>
      <c r="I188" s="213"/>
    </row>
    <row r="189" s="176" customFormat="1" outlineLevel="2" spans="1:9">
      <c r="A189" s="194">
        <v>2013202</v>
      </c>
      <c r="B189" s="200">
        <v>50299</v>
      </c>
      <c r="C189" s="216" t="s">
        <v>1390</v>
      </c>
      <c r="D189" s="194">
        <v>7.2</v>
      </c>
      <c r="E189" s="194">
        <v>7.2</v>
      </c>
      <c r="F189" s="194">
        <f t="shared" si="7"/>
        <v>0</v>
      </c>
      <c r="G189" s="198"/>
      <c r="H189" s="199" t="s">
        <v>1143</v>
      </c>
      <c r="I189" s="199"/>
    </row>
    <row r="190" s="176" customFormat="1" outlineLevel="2" spans="1:9">
      <c r="A190" s="194">
        <v>2013202</v>
      </c>
      <c r="B190" s="200">
        <v>50299</v>
      </c>
      <c r="C190" s="216" t="s">
        <v>1391</v>
      </c>
      <c r="D190" s="194">
        <v>8</v>
      </c>
      <c r="E190" s="194">
        <v>8</v>
      </c>
      <c r="F190" s="194">
        <f t="shared" si="7"/>
        <v>0</v>
      </c>
      <c r="G190" s="198"/>
      <c r="H190" s="199" t="s">
        <v>1143</v>
      </c>
      <c r="I190" s="199"/>
    </row>
    <row r="191" s="176" customFormat="1" outlineLevel="2" spans="1:9">
      <c r="A191" s="194">
        <v>2013202</v>
      </c>
      <c r="B191" s="200">
        <v>50299</v>
      </c>
      <c r="C191" s="216" t="s">
        <v>1392</v>
      </c>
      <c r="D191" s="194">
        <v>4</v>
      </c>
      <c r="E191" s="194">
        <v>4</v>
      </c>
      <c r="F191" s="194">
        <f t="shared" si="7"/>
        <v>0</v>
      </c>
      <c r="G191" s="198"/>
      <c r="H191" s="199" t="s">
        <v>1143</v>
      </c>
      <c r="I191" s="199"/>
    </row>
    <row r="192" s="176" customFormat="1" outlineLevel="2" spans="1:9">
      <c r="A192" s="194">
        <v>2013202</v>
      </c>
      <c r="B192" s="200">
        <v>50299</v>
      </c>
      <c r="C192" s="216" t="s">
        <v>1393</v>
      </c>
      <c r="D192" s="194">
        <v>4</v>
      </c>
      <c r="E192" s="194">
        <v>4</v>
      </c>
      <c r="F192" s="194">
        <f t="shared" si="7"/>
        <v>0</v>
      </c>
      <c r="G192" s="198"/>
      <c r="H192" s="199" t="s">
        <v>1143</v>
      </c>
      <c r="I192" s="199"/>
    </row>
    <row r="193" s="176" customFormat="1" outlineLevel="2" spans="1:9">
      <c r="A193" s="194">
        <v>2013202</v>
      </c>
      <c r="B193" s="200">
        <v>50299</v>
      </c>
      <c r="C193" s="216" t="s">
        <v>1394</v>
      </c>
      <c r="D193" s="194">
        <v>3.2</v>
      </c>
      <c r="E193" s="194">
        <v>0</v>
      </c>
      <c r="F193" s="194">
        <f t="shared" si="7"/>
        <v>-3.2</v>
      </c>
      <c r="G193" s="199" t="s">
        <v>1395</v>
      </c>
      <c r="H193" s="199" t="s">
        <v>1143</v>
      </c>
      <c r="I193" s="199"/>
    </row>
    <row r="194" s="176" customFormat="1" outlineLevel="2" spans="1:9">
      <c r="A194" s="194">
        <v>2013202</v>
      </c>
      <c r="B194" s="200">
        <v>50201</v>
      </c>
      <c r="C194" s="216" t="s">
        <v>1396</v>
      </c>
      <c r="D194" s="194">
        <v>8</v>
      </c>
      <c r="E194" s="194">
        <v>8</v>
      </c>
      <c r="F194" s="194">
        <f t="shared" si="7"/>
        <v>0</v>
      </c>
      <c r="G194" s="198"/>
      <c r="H194" s="199" t="s">
        <v>1143</v>
      </c>
      <c r="I194" s="199"/>
    </row>
    <row r="195" s="176" customFormat="1" outlineLevel="2" spans="1:9">
      <c r="A195" s="194">
        <v>2013202</v>
      </c>
      <c r="B195" s="200">
        <v>50299</v>
      </c>
      <c r="C195" s="222" t="s">
        <v>1397</v>
      </c>
      <c r="D195" s="194">
        <v>9.6</v>
      </c>
      <c r="E195" s="194">
        <v>9.6</v>
      </c>
      <c r="F195" s="194">
        <f t="shared" si="7"/>
        <v>0</v>
      </c>
      <c r="G195" s="198"/>
      <c r="H195" s="199" t="s">
        <v>1143</v>
      </c>
      <c r="I195" s="199"/>
    </row>
    <row r="196" s="176" customFormat="1" ht="40" customHeight="1" outlineLevel="2" spans="1:9">
      <c r="A196" s="194">
        <v>2013202</v>
      </c>
      <c r="B196" s="200">
        <v>50299</v>
      </c>
      <c r="C196" s="216" t="s">
        <v>1398</v>
      </c>
      <c r="D196" s="194">
        <v>41.1</v>
      </c>
      <c r="E196" s="194">
        <v>41.1</v>
      </c>
      <c r="F196" s="194">
        <f t="shared" si="7"/>
        <v>0</v>
      </c>
      <c r="G196" s="199" t="s">
        <v>1399</v>
      </c>
      <c r="H196" s="199" t="s">
        <v>1143</v>
      </c>
      <c r="I196" s="199"/>
    </row>
    <row r="197" s="176" customFormat="1" outlineLevel="2" spans="1:9">
      <c r="A197" s="194">
        <v>2013204</v>
      </c>
      <c r="B197" s="200">
        <v>50299</v>
      </c>
      <c r="C197" s="216" t="s">
        <v>1400</v>
      </c>
      <c r="D197" s="194">
        <v>4.8</v>
      </c>
      <c r="E197" s="194">
        <v>4.8</v>
      </c>
      <c r="F197" s="194">
        <f t="shared" si="7"/>
        <v>0</v>
      </c>
      <c r="G197" s="198"/>
      <c r="H197" s="199" t="s">
        <v>1143</v>
      </c>
      <c r="I197" s="199"/>
    </row>
    <row r="198" s="176" customFormat="1" outlineLevel="2" spans="1:9">
      <c r="A198" s="194">
        <v>2013204</v>
      </c>
      <c r="B198" s="200">
        <v>50299</v>
      </c>
      <c r="C198" s="216" t="s">
        <v>1401</v>
      </c>
      <c r="D198" s="194">
        <v>2.4</v>
      </c>
      <c r="E198" s="194">
        <f>2.4+3.2</f>
        <v>5.6</v>
      </c>
      <c r="F198" s="194">
        <f t="shared" si="7"/>
        <v>3.2</v>
      </c>
      <c r="G198" s="199" t="s">
        <v>1402</v>
      </c>
      <c r="H198" s="199" t="s">
        <v>1143</v>
      </c>
      <c r="I198" s="199"/>
    </row>
    <row r="199" s="176" customFormat="1" outlineLevel="2" spans="1:9">
      <c r="A199" s="194">
        <v>2013204</v>
      </c>
      <c r="B199" s="200">
        <v>50203</v>
      </c>
      <c r="C199" s="216" t="s">
        <v>1403</v>
      </c>
      <c r="D199" s="194">
        <v>6.4</v>
      </c>
      <c r="E199" s="194">
        <v>6.4</v>
      </c>
      <c r="F199" s="194">
        <f t="shared" si="7"/>
        <v>0</v>
      </c>
      <c r="G199" s="198"/>
      <c r="H199" s="199" t="s">
        <v>1143</v>
      </c>
      <c r="I199" s="199"/>
    </row>
    <row r="200" s="176" customFormat="1" outlineLevel="2" spans="1:9">
      <c r="A200" s="194">
        <v>2013299</v>
      </c>
      <c r="B200" s="200">
        <v>50299</v>
      </c>
      <c r="C200" s="216" t="s">
        <v>1404</v>
      </c>
      <c r="D200" s="194">
        <v>2.5</v>
      </c>
      <c r="E200" s="194">
        <v>2.5</v>
      </c>
      <c r="F200" s="194">
        <f t="shared" si="7"/>
        <v>0</v>
      </c>
      <c r="G200" s="198"/>
      <c r="H200" s="199" t="s">
        <v>1143</v>
      </c>
      <c r="I200" s="199"/>
    </row>
    <row r="201" s="176" customFormat="1" outlineLevel="2" spans="1:9">
      <c r="A201" s="194">
        <v>2013299</v>
      </c>
      <c r="B201" s="200">
        <v>50201</v>
      </c>
      <c r="C201" s="222" t="s">
        <v>1405</v>
      </c>
      <c r="D201" s="194">
        <v>16</v>
      </c>
      <c r="E201" s="194">
        <v>16</v>
      </c>
      <c r="F201" s="194">
        <f t="shared" si="7"/>
        <v>0</v>
      </c>
      <c r="G201" s="198"/>
      <c r="H201" s="199" t="s">
        <v>1143</v>
      </c>
      <c r="I201" s="199"/>
    </row>
    <row r="202" s="176" customFormat="1" outlineLevel="2" spans="1:9">
      <c r="A202" s="194">
        <v>2013299</v>
      </c>
      <c r="B202" s="200">
        <v>50201</v>
      </c>
      <c r="C202" s="216" t="s">
        <v>1406</v>
      </c>
      <c r="D202" s="194">
        <v>68</v>
      </c>
      <c r="E202" s="194">
        <v>68</v>
      </c>
      <c r="F202" s="194">
        <f t="shared" si="7"/>
        <v>0</v>
      </c>
      <c r="G202" s="199" t="s">
        <v>1407</v>
      </c>
      <c r="H202" s="199" t="s">
        <v>1143</v>
      </c>
      <c r="I202" s="199"/>
    </row>
    <row r="203" s="176" customFormat="1" outlineLevel="2" spans="1:9">
      <c r="A203" s="194">
        <v>2013299</v>
      </c>
      <c r="B203" s="200">
        <v>50201</v>
      </c>
      <c r="C203" s="216" t="s">
        <v>1408</v>
      </c>
      <c r="D203" s="194">
        <v>80</v>
      </c>
      <c r="E203" s="194">
        <v>80</v>
      </c>
      <c r="F203" s="194">
        <f t="shared" si="7"/>
        <v>0</v>
      </c>
      <c r="G203" s="199" t="s">
        <v>1409</v>
      </c>
      <c r="H203" s="199" t="s">
        <v>1143</v>
      </c>
      <c r="I203" s="199"/>
    </row>
    <row r="204" s="176" customFormat="1" outlineLevel="2" spans="1:9">
      <c r="A204" s="194">
        <v>2013299</v>
      </c>
      <c r="B204" s="200">
        <v>50299</v>
      </c>
      <c r="C204" s="216" t="s">
        <v>1410</v>
      </c>
      <c r="D204" s="194">
        <v>2</v>
      </c>
      <c r="E204" s="194">
        <v>2</v>
      </c>
      <c r="F204" s="194">
        <f t="shared" si="7"/>
        <v>0</v>
      </c>
      <c r="G204" s="198"/>
      <c r="H204" s="199" t="s">
        <v>1143</v>
      </c>
      <c r="I204" s="199"/>
    </row>
    <row r="205" s="178" customFormat="1" outlineLevel="1" spans="1:9">
      <c r="A205" s="210">
        <v>20132</v>
      </c>
      <c r="B205" s="200"/>
      <c r="C205" s="211" t="s">
        <v>1411</v>
      </c>
      <c r="D205" s="210">
        <f>SUM(D206:D208)</f>
        <v>24</v>
      </c>
      <c r="E205" s="210">
        <f>SUM(E206:E208)</f>
        <v>24</v>
      </c>
      <c r="F205" s="210">
        <f t="shared" si="7"/>
        <v>0</v>
      </c>
      <c r="G205" s="212"/>
      <c r="H205" s="213"/>
      <c r="I205" s="213"/>
    </row>
    <row r="206" s="176" customFormat="1" outlineLevel="2" spans="1:9">
      <c r="A206" s="194">
        <v>2013202</v>
      </c>
      <c r="B206" s="200">
        <v>50201</v>
      </c>
      <c r="C206" s="216" t="s">
        <v>1412</v>
      </c>
      <c r="D206" s="194">
        <v>16</v>
      </c>
      <c r="E206" s="194">
        <v>16</v>
      </c>
      <c r="F206" s="194">
        <f t="shared" si="7"/>
        <v>0</v>
      </c>
      <c r="G206" s="198"/>
      <c r="H206" s="199" t="s">
        <v>1143</v>
      </c>
      <c r="I206" s="199"/>
    </row>
    <row r="207" s="176" customFormat="1" outlineLevel="2" spans="1:9">
      <c r="A207" s="194">
        <v>2013202</v>
      </c>
      <c r="B207" s="200">
        <v>50201</v>
      </c>
      <c r="C207" s="216" t="s">
        <v>1413</v>
      </c>
      <c r="D207" s="194">
        <v>4</v>
      </c>
      <c r="E207" s="194">
        <v>4</v>
      </c>
      <c r="F207" s="194">
        <f t="shared" si="7"/>
        <v>0</v>
      </c>
      <c r="G207" s="198"/>
      <c r="H207" s="199" t="s">
        <v>1143</v>
      </c>
      <c r="I207" s="199"/>
    </row>
    <row r="208" s="176" customFormat="1" outlineLevel="2" spans="1:9">
      <c r="A208" s="194">
        <v>2013202</v>
      </c>
      <c r="B208" s="200">
        <v>50299</v>
      </c>
      <c r="C208" s="216" t="s">
        <v>1414</v>
      </c>
      <c r="D208" s="194">
        <v>4</v>
      </c>
      <c r="E208" s="194">
        <v>4</v>
      </c>
      <c r="F208" s="194">
        <f t="shared" si="7"/>
        <v>0</v>
      </c>
      <c r="G208" s="198"/>
      <c r="H208" s="199" t="s">
        <v>1143</v>
      </c>
      <c r="I208" s="199"/>
    </row>
    <row r="209" s="176" customFormat="1" outlineLevel="1" spans="1:9">
      <c r="A209" s="194">
        <v>2013202</v>
      </c>
      <c r="B209" s="200">
        <v>50203</v>
      </c>
      <c r="C209" s="225" t="s">
        <v>1415</v>
      </c>
      <c r="D209" s="194">
        <v>209.6</v>
      </c>
      <c r="E209" s="194">
        <v>209.6</v>
      </c>
      <c r="F209" s="194">
        <f t="shared" si="7"/>
        <v>0</v>
      </c>
      <c r="G209" s="199" t="s">
        <v>1416</v>
      </c>
      <c r="H209" s="199" t="s">
        <v>1227</v>
      </c>
      <c r="I209" s="199"/>
    </row>
    <row r="210" s="176" customFormat="1" ht="40" customHeight="1" outlineLevel="1" spans="1:9">
      <c r="A210" s="194">
        <v>2013204</v>
      </c>
      <c r="B210" s="200">
        <v>50299</v>
      </c>
      <c r="C210" s="225" t="s">
        <v>1417</v>
      </c>
      <c r="D210" s="194">
        <v>50</v>
      </c>
      <c r="E210" s="194">
        <v>50</v>
      </c>
      <c r="F210" s="194">
        <f t="shared" si="7"/>
        <v>0</v>
      </c>
      <c r="G210" s="199" t="s">
        <v>1418</v>
      </c>
      <c r="H210" s="199" t="s">
        <v>1227</v>
      </c>
      <c r="I210" s="199"/>
    </row>
    <row r="211" s="177" customFormat="1" spans="1:9">
      <c r="A211" s="202">
        <v>20133</v>
      </c>
      <c r="B211" s="200"/>
      <c r="C211" s="203" t="s">
        <v>1419</v>
      </c>
      <c r="D211" s="202">
        <f>SUM(D212:D219)</f>
        <v>43.6</v>
      </c>
      <c r="E211" s="202">
        <f>SUM(E212:E219)</f>
        <v>43.6</v>
      </c>
      <c r="F211" s="202">
        <f t="shared" ref="F211:F242" si="8">E211-D211</f>
        <v>0</v>
      </c>
      <c r="G211" s="204"/>
      <c r="H211" s="205"/>
      <c r="I211" s="205"/>
    </row>
    <row r="212" s="176" customFormat="1" outlineLevel="1" spans="1:9">
      <c r="A212" s="194">
        <v>2013302</v>
      </c>
      <c r="B212" s="200">
        <v>50201</v>
      </c>
      <c r="C212" s="216" t="s">
        <v>1420</v>
      </c>
      <c r="D212" s="194">
        <v>16</v>
      </c>
      <c r="E212" s="194">
        <v>16</v>
      </c>
      <c r="F212" s="194">
        <f t="shared" si="8"/>
        <v>0</v>
      </c>
      <c r="G212" s="198"/>
      <c r="H212" s="199" t="s">
        <v>1143</v>
      </c>
      <c r="I212" s="199"/>
    </row>
    <row r="213" s="176" customFormat="1" outlineLevel="1" spans="1:9">
      <c r="A213" s="194">
        <v>2013302</v>
      </c>
      <c r="B213" s="200">
        <v>50206</v>
      </c>
      <c r="C213" s="216" t="s">
        <v>1421</v>
      </c>
      <c r="D213" s="194">
        <v>6.4</v>
      </c>
      <c r="E213" s="194">
        <v>6.4</v>
      </c>
      <c r="F213" s="194">
        <f t="shared" si="8"/>
        <v>0</v>
      </c>
      <c r="G213" s="198"/>
      <c r="H213" s="199" t="s">
        <v>1143</v>
      </c>
      <c r="I213" s="199"/>
    </row>
    <row r="214" s="176" customFormat="1" outlineLevel="1" spans="1:9">
      <c r="A214" s="194">
        <v>2013302</v>
      </c>
      <c r="B214" s="200">
        <v>50201</v>
      </c>
      <c r="C214" s="216" t="s">
        <v>1422</v>
      </c>
      <c r="D214" s="194">
        <v>2</v>
      </c>
      <c r="E214" s="194">
        <v>2</v>
      </c>
      <c r="F214" s="194">
        <f t="shared" si="8"/>
        <v>0</v>
      </c>
      <c r="G214" s="198"/>
      <c r="H214" s="199" t="s">
        <v>1143</v>
      </c>
      <c r="I214" s="199"/>
    </row>
    <row r="215" s="176" customFormat="1" outlineLevel="1" spans="1:9">
      <c r="A215" s="194">
        <v>2013304</v>
      </c>
      <c r="B215" s="200">
        <v>50201</v>
      </c>
      <c r="C215" s="216" t="s">
        <v>1423</v>
      </c>
      <c r="D215" s="194">
        <v>6.4</v>
      </c>
      <c r="E215" s="194">
        <v>6.4</v>
      </c>
      <c r="F215" s="194">
        <f t="shared" si="8"/>
        <v>0</v>
      </c>
      <c r="G215" s="198"/>
      <c r="H215" s="199" t="s">
        <v>1143</v>
      </c>
      <c r="I215" s="199"/>
    </row>
    <row r="216" s="176" customFormat="1" outlineLevel="1" spans="1:9">
      <c r="A216" s="194">
        <v>2013304</v>
      </c>
      <c r="B216" s="200">
        <v>50201</v>
      </c>
      <c r="C216" s="216" t="s">
        <v>1424</v>
      </c>
      <c r="D216" s="194">
        <v>2.4</v>
      </c>
      <c r="E216" s="194">
        <v>2.4</v>
      </c>
      <c r="F216" s="194">
        <f t="shared" si="8"/>
        <v>0</v>
      </c>
      <c r="G216" s="198"/>
      <c r="H216" s="199" t="s">
        <v>1143</v>
      </c>
      <c r="I216" s="199"/>
    </row>
    <row r="217" s="176" customFormat="1" outlineLevel="1" spans="1:9">
      <c r="A217" s="194">
        <v>2013304</v>
      </c>
      <c r="B217" s="200">
        <v>50201</v>
      </c>
      <c r="C217" s="216" t="s">
        <v>1425</v>
      </c>
      <c r="D217" s="194">
        <v>3.2</v>
      </c>
      <c r="E217" s="194">
        <v>3.2</v>
      </c>
      <c r="F217" s="194">
        <f t="shared" si="8"/>
        <v>0</v>
      </c>
      <c r="G217" s="198"/>
      <c r="H217" s="199" t="s">
        <v>1143</v>
      </c>
      <c r="I217" s="199"/>
    </row>
    <row r="218" s="176" customFormat="1" outlineLevel="1" spans="1:9">
      <c r="A218" s="194">
        <v>2013304</v>
      </c>
      <c r="B218" s="200">
        <v>50201</v>
      </c>
      <c r="C218" s="216" t="s">
        <v>1426</v>
      </c>
      <c r="D218" s="194">
        <v>4</v>
      </c>
      <c r="E218" s="194">
        <v>4</v>
      </c>
      <c r="F218" s="194">
        <f t="shared" si="8"/>
        <v>0</v>
      </c>
      <c r="G218" s="198"/>
      <c r="H218" s="199" t="s">
        <v>1143</v>
      </c>
      <c r="I218" s="199"/>
    </row>
    <row r="219" s="176" customFormat="1" outlineLevel="1" spans="1:9">
      <c r="A219" s="194">
        <v>2013399</v>
      </c>
      <c r="B219" s="200">
        <v>50201</v>
      </c>
      <c r="C219" s="216" t="s">
        <v>1427</v>
      </c>
      <c r="D219" s="194">
        <v>3.2</v>
      </c>
      <c r="E219" s="194">
        <v>3.2</v>
      </c>
      <c r="F219" s="194">
        <f t="shared" si="8"/>
        <v>0</v>
      </c>
      <c r="G219" s="198"/>
      <c r="H219" s="199" t="s">
        <v>1143</v>
      </c>
      <c r="I219" s="199"/>
    </row>
    <row r="220" s="177" customFormat="1" spans="1:9">
      <c r="A220" s="202">
        <v>20134</v>
      </c>
      <c r="B220" s="200"/>
      <c r="C220" s="203" t="s">
        <v>1428</v>
      </c>
      <c r="D220" s="202">
        <f>D221+D223</f>
        <v>50.8</v>
      </c>
      <c r="E220" s="202">
        <f>E221+E223</f>
        <v>50.8</v>
      </c>
      <c r="F220" s="202">
        <f t="shared" si="8"/>
        <v>0</v>
      </c>
      <c r="G220" s="204"/>
      <c r="H220" s="205"/>
      <c r="I220" s="205"/>
    </row>
    <row r="221" s="176" customFormat="1" outlineLevel="1" spans="1:9">
      <c r="A221" s="194">
        <v>20134</v>
      </c>
      <c r="B221" s="200"/>
      <c r="C221" s="225" t="s">
        <v>1429</v>
      </c>
      <c r="D221" s="194">
        <f>SUM(D222)</f>
        <v>2</v>
      </c>
      <c r="E221" s="194">
        <f>SUM(E222)</f>
        <v>2</v>
      </c>
      <c r="F221" s="194">
        <f t="shared" si="8"/>
        <v>0</v>
      </c>
      <c r="G221" s="198"/>
      <c r="H221" s="199"/>
      <c r="I221" s="199"/>
    </row>
    <row r="222" s="176" customFormat="1" outlineLevel="1" spans="1:9">
      <c r="A222" s="218">
        <v>2013405</v>
      </c>
      <c r="B222" s="200">
        <v>50201</v>
      </c>
      <c r="C222" s="216" t="s">
        <v>1430</v>
      </c>
      <c r="D222" s="221">
        <v>2</v>
      </c>
      <c r="E222" s="194">
        <v>2</v>
      </c>
      <c r="F222" s="194">
        <f t="shared" si="8"/>
        <v>0</v>
      </c>
      <c r="G222" s="198"/>
      <c r="H222" s="199" t="s">
        <v>1143</v>
      </c>
      <c r="I222" s="199"/>
    </row>
    <row r="223" s="178" customFormat="1" outlineLevel="1" spans="1:9">
      <c r="A223" s="210">
        <v>20134</v>
      </c>
      <c r="B223" s="200"/>
      <c r="C223" s="211" t="s">
        <v>1431</v>
      </c>
      <c r="D223" s="210">
        <f>SUM(D224:D231)</f>
        <v>48.8</v>
      </c>
      <c r="E223" s="210">
        <f>SUM(E224:E231)</f>
        <v>48.8</v>
      </c>
      <c r="F223" s="210">
        <f t="shared" si="8"/>
        <v>0</v>
      </c>
      <c r="G223" s="212"/>
      <c r="H223" s="213"/>
      <c r="I223" s="213"/>
    </row>
    <row r="224" s="176" customFormat="1" outlineLevel="2" spans="1:9">
      <c r="A224" s="194">
        <v>2013402</v>
      </c>
      <c r="B224" s="200">
        <v>50201</v>
      </c>
      <c r="C224" s="216" t="s">
        <v>1432</v>
      </c>
      <c r="D224" s="194">
        <v>8</v>
      </c>
      <c r="E224" s="194">
        <v>8</v>
      </c>
      <c r="F224" s="194">
        <f t="shared" si="8"/>
        <v>0</v>
      </c>
      <c r="G224" s="198"/>
      <c r="H224" s="199" t="s">
        <v>1143</v>
      </c>
      <c r="I224" s="199"/>
    </row>
    <row r="225" s="176" customFormat="1" outlineLevel="2" spans="1:9">
      <c r="A225" s="194">
        <v>2013402</v>
      </c>
      <c r="B225" s="200">
        <v>50201</v>
      </c>
      <c r="C225" s="216" t="s">
        <v>1433</v>
      </c>
      <c r="D225" s="194">
        <v>4</v>
      </c>
      <c r="E225" s="194">
        <v>4</v>
      </c>
      <c r="F225" s="194">
        <f t="shared" si="8"/>
        <v>0</v>
      </c>
      <c r="G225" s="198"/>
      <c r="H225" s="199" t="s">
        <v>1143</v>
      </c>
      <c r="I225" s="199"/>
    </row>
    <row r="226" s="176" customFormat="1" outlineLevel="2" spans="1:9">
      <c r="A226" s="194">
        <v>2013402</v>
      </c>
      <c r="B226" s="200">
        <v>50201</v>
      </c>
      <c r="C226" s="216" t="s">
        <v>1434</v>
      </c>
      <c r="D226" s="194">
        <v>2</v>
      </c>
      <c r="E226" s="194">
        <v>2</v>
      </c>
      <c r="F226" s="194">
        <f t="shared" si="8"/>
        <v>0</v>
      </c>
      <c r="G226" s="198"/>
      <c r="H226" s="199" t="s">
        <v>1143</v>
      </c>
      <c r="I226" s="199"/>
    </row>
    <row r="227" s="176" customFormat="1" outlineLevel="2" spans="1:9">
      <c r="A227" s="194">
        <v>2013402</v>
      </c>
      <c r="B227" s="200">
        <v>50201</v>
      </c>
      <c r="C227" s="222" t="s">
        <v>1435</v>
      </c>
      <c r="D227" s="194">
        <v>8</v>
      </c>
      <c r="E227" s="194">
        <v>8</v>
      </c>
      <c r="F227" s="194">
        <f t="shared" si="8"/>
        <v>0</v>
      </c>
      <c r="G227" s="198"/>
      <c r="H227" s="199" t="s">
        <v>1143</v>
      </c>
      <c r="I227" s="199"/>
    </row>
    <row r="228" s="176" customFormat="1" outlineLevel="2" spans="1:9">
      <c r="A228" s="194">
        <v>2013402</v>
      </c>
      <c r="B228" s="200">
        <v>50201</v>
      </c>
      <c r="C228" s="216" t="s">
        <v>1436</v>
      </c>
      <c r="D228" s="194">
        <v>8</v>
      </c>
      <c r="E228" s="194">
        <v>8</v>
      </c>
      <c r="F228" s="194">
        <f t="shared" si="8"/>
        <v>0</v>
      </c>
      <c r="G228" s="198"/>
      <c r="H228" s="199" t="s">
        <v>1143</v>
      </c>
      <c r="I228" s="199"/>
    </row>
    <row r="229" s="176" customFormat="1" outlineLevel="2" spans="1:9">
      <c r="A229" s="194">
        <v>2013402</v>
      </c>
      <c r="B229" s="200">
        <v>50201</v>
      </c>
      <c r="C229" s="216" t="s">
        <v>1437</v>
      </c>
      <c r="D229" s="194">
        <v>12</v>
      </c>
      <c r="E229" s="194">
        <v>12</v>
      </c>
      <c r="F229" s="194">
        <f t="shared" si="8"/>
        <v>0</v>
      </c>
      <c r="G229" s="198"/>
      <c r="H229" s="199" t="s">
        <v>1143</v>
      </c>
      <c r="I229" s="199"/>
    </row>
    <row r="230" s="176" customFormat="1" outlineLevel="2" spans="1:9">
      <c r="A230" s="194">
        <v>2013402</v>
      </c>
      <c r="B230" s="200">
        <v>50201</v>
      </c>
      <c r="C230" s="216" t="s">
        <v>1438</v>
      </c>
      <c r="D230" s="194">
        <v>4.8</v>
      </c>
      <c r="E230" s="194">
        <v>4.8</v>
      </c>
      <c r="F230" s="194">
        <f t="shared" si="8"/>
        <v>0</v>
      </c>
      <c r="G230" s="198"/>
      <c r="H230" s="199" t="s">
        <v>1143</v>
      </c>
      <c r="I230" s="199"/>
    </row>
    <row r="231" s="176" customFormat="1" outlineLevel="2" spans="1:9">
      <c r="A231" s="194">
        <v>2013402</v>
      </c>
      <c r="B231" s="200">
        <v>50201</v>
      </c>
      <c r="C231" s="216" t="s">
        <v>1439</v>
      </c>
      <c r="D231" s="194">
        <v>2</v>
      </c>
      <c r="E231" s="194">
        <v>2</v>
      </c>
      <c r="F231" s="194">
        <f t="shared" si="8"/>
        <v>0</v>
      </c>
      <c r="G231" s="198"/>
      <c r="H231" s="199" t="s">
        <v>1143</v>
      </c>
      <c r="I231" s="199"/>
    </row>
    <row r="232" s="177" customFormat="1" spans="1:9">
      <c r="A232" s="202">
        <v>20136</v>
      </c>
      <c r="B232" s="200"/>
      <c r="C232" s="203" t="s">
        <v>1440</v>
      </c>
      <c r="D232" s="202">
        <f>D233+D244+D248</f>
        <v>235.75</v>
      </c>
      <c r="E232" s="202">
        <f>E233+E244+E248</f>
        <v>223.17</v>
      </c>
      <c r="F232" s="202">
        <f t="shared" si="8"/>
        <v>-12.58</v>
      </c>
      <c r="G232" s="204"/>
      <c r="H232" s="205"/>
      <c r="I232" s="205"/>
    </row>
    <row r="233" s="178" customFormat="1" outlineLevel="1" spans="1:9">
      <c r="A233" s="210">
        <v>20136</v>
      </c>
      <c r="B233" s="200"/>
      <c r="C233" s="211" t="s">
        <v>1441</v>
      </c>
      <c r="D233" s="210">
        <f>SUM(D234:D243)</f>
        <v>78.71</v>
      </c>
      <c r="E233" s="210">
        <f>SUM(E234:E243)</f>
        <v>79.25</v>
      </c>
      <c r="F233" s="210">
        <f t="shared" si="8"/>
        <v>0.539999999999992</v>
      </c>
      <c r="G233" s="212"/>
      <c r="H233" s="213"/>
      <c r="I233" s="213"/>
    </row>
    <row r="234" s="176" customFormat="1" outlineLevel="2" spans="1:9">
      <c r="A234" s="194">
        <v>2013602</v>
      </c>
      <c r="B234" s="200">
        <v>50201</v>
      </c>
      <c r="C234" s="216" t="s">
        <v>1442</v>
      </c>
      <c r="D234" s="194">
        <v>16</v>
      </c>
      <c r="E234" s="194">
        <v>16</v>
      </c>
      <c r="F234" s="194">
        <f t="shared" si="8"/>
        <v>0</v>
      </c>
      <c r="G234" s="198"/>
      <c r="H234" s="199" t="s">
        <v>1143</v>
      </c>
      <c r="I234" s="199"/>
    </row>
    <row r="235" s="176" customFormat="1" ht="40" customHeight="1" outlineLevel="2" spans="1:9">
      <c r="A235" s="194">
        <v>2013602</v>
      </c>
      <c r="B235" s="200">
        <v>50199</v>
      </c>
      <c r="C235" s="216" t="s">
        <v>1443</v>
      </c>
      <c r="D235" s="194">
        <v>1.41</v>
      </c>
      <c r="E235" s="194">
        <v>1.95</v>
      </c>
      <c r="F235" s="194">
        <f t="shared" si="8"/>
        <v>0.54</v>
      </c>
      <c r="G235" s="198" t="s">
        <v>1444</v>
      </c>
      <c r="H235" s="199" t="s">
        <v>1143</v>
      </c>
      <c r="I235" s="199"/>
    </row>
    <row r="236" s="176" customFormat="1" outlineLevel="2" spans="1:9">
      <c r="A236" s="194">
        <v>2013602</v>
      </c>
      <c r="B236" s="200">
        <v>50299</v>
      </c>
      <c r="C236" s="216" t="s">
        <v>1445</v>
      </c>
      <c r="D236" s="194">
        <v>12</v>
      </c>
      <c r="E236" s="194">
        <v>12</v>
      </c>
      <c r="F236" s="194">
        <f t="shared" si="8"/>
        <v>0</v>
      </c>
      <c r="G236" s="198"/>
      <c r="H236" s="199" t="s">
        <v>1143</v>
      </c>
      <c r="I236" s="199"/>
    </row>
    <row r="237" s="176" customFormat="1" outlineLevel="2" spans="1:9">
      <c r="A237" s="194">
        <v>2013602</v>
      </c>
      <c r="B237" s="200">
        <v>50299</v>
      </c>
      <c r="C237" s="216" t="s">
        <v>1446</v>
      </c>
      <c r="D237" s="194">
        <v>6.4</v>
      </c>
      <c r="E237" s="194">
        <v>6.4</v>
      </c>
      <c r="F237" s="194">
        <f t="shared" si="8"/>
        <v>0</v>
      </c>
      <c r="G237" s="198"/>
      <c r="H237" s="199" t="s">
        <v>1143</v>
      </c>
      <c r="I237" s="199"/>
    </row>
    <row r="238" s="176" customFormat="1" outlineLevel="2" spans="1:9">
      <c r="A238" s="194">
        <v>2013602</v>
      </c>
      <c r="B238" s="200">
        <v>50299</v>
      </c>
      <c r="C238" s="216" t="s">
        <v>1447</v>
      </c>
      <c r="D238" s="194">
        <v>6.4</v>
      </c>
      <c r="E238" s="194">
        <v>6.4</v>
      </c>
      <c r="F238" s="194">
        <f t="shared" si="8"/>
        <v>0</v>
      </c>
      <c r="G238" s="198"/>
      <c r="H238" s="199" t="s">
        <v>1143</v>
      </c>
      <c r="I238" s="199"/>
    </row>
    <row r="239" s="176" customFormat="1" outlineLevel="2" spans="1:9">
      <c r="A239" s="194">
        <v>2013602</v>
      </c>
      <c r="B239" s="200">
        <v>50201</v>
      </c>
      <c r="C239" s="216" t="s">
        <v>1448</v>
      </c>
      <c r="D239" s="194">
        <v>12</v>
      </c>
      <c r="E239" s="194">
        <v>12</v>
      </c>
      <c r="F239" s="194">
        <f t="shared" si="8"/>
        <v>0</v>
      </c>
      <c r="G239" s="198"/>
      <c r="H239" s="199" t="s">
        <v>1143</v>
      </c>
      <c r="I239" s="199"/>
    </row>
    <row r="240" s="176" customFormat="1" outlineLevel="2" spans="1:9">
      <c r="A240" s="194">
        <v>2013602</v>
      </c>
      <c r="B240" s="200">
        <v>50299</v>
      </c>
      <c r="C240" s="216" t="s">
        <v>1449</v>
      </c>
      <c r="D240" s="194">
        <v>2</v>
      </c>
      <c r="E240" s="194">
        <v>2</v>
      </c>
      <c r="F240" s="194">
        <f t="shared" si="8"/>
        <v>0</v>
      </c>
      <c r="G240" s="198"/>
      <c r="H240" s="199" t="s">
        <v>1143</v>
      </c>
      <c r="I240" s="199"/>
    </row>
    <row r="241" s="176" customFormat="1" outlineLevel="2" spans="1:9">
      <c r="A241" s="194">
        <v>2013602</v>
      </c>
      <c r="B241" s="200">
        <v>50299</v>
      </c>
      <c r="C241" s="216" t="s">
        <v>1450</v>
      </c>
      <c r="D241" s="194">
        <v>2</v>
      </c>
      <c r="E241" s="194">
        <v>2</v>
      </c>
      <c r="F241" s="194">
        <f t="shared" si="8"/>
        <v>0</v>
      </c>
      <c r="G241" s="198"/>
      <c r="H241" s="199" t="s">
        <v>1143</v>
      </c>
      <c r="I241" s="199"/>
    </row>
    <row r="242" s="176" customFormat="1" ht="40" customHeight="1" outlineLevel="2" spans="1:9">
      <c r="A242" s="194">
        <v>2013699</v>
      </c>
      <c r="B242" s="200">
        <v>50299</v>
      </c>
      <c r="C242" s="216" t="s">
        <v>1451</v>
      </c>
      <c r="D242" s="194">
        <v>8</v>
      </c>
      <c r="E242" s="194">
        <v>8</v>
      </c>
      <c r="F242" s="194">
        <f t="shared" si="8"/>
        <v>0</v>
      </c>
      <c r="G242" s="199" t="s">
        <v>1452</v>
      </c>
      <c r="H242" s="199" t="s">
        <v>1143</v>
      </c>
      <c r="I242" s="199"/>
    </row>
    <row r="243" s="176" customFormat="1" outlineLevel="2" spans="1:9">
      <c r="A243" s="194">
        <v>2013699</v>
      </c>
      <c r="B243" s="200">
        <v>50299</v>
      </c>
      <c r="C243" s="216" t="s">
        <v>1453</v>
      </c>
      <c r="D243" s="194">
        <v>12.5</v>
      </c>
      <c r="E243" s="194">
        <v>12.5</v>
      </c>
      <c r="F243" s="194">
        <f t="shared" ref="F243:F274" si="9">E243-D243</f>
        <v>0</v>
      </c>
      <c r="G243" s="199" t="s">
        <v>1454</v>
      </c>
      <c r="H243" s="199" t="s">
        <v>1143</v>
      </c>
      <c r="I243" s="199"/>
    </row>
    <row r="244" s="178" customFormat="1" outlineLevel="1" spans="1:9">
      <c r="A244" s="210">
        <v>20136</v>
      </c>
      <c r="B244" s="200"/>
      <c r="C244" s="211" t="s">
        <v>1455</v>
      </c>
      <c r="D244" s="210">
        <f>SUM(D245:D247)</f>
        <v>41.2</v>
      </c>
      <c r="E244" s="210">
        <f>SUM(E245:E247)</f>
        <v>41.2</v>
      </c>
      <c r="F244" s="210">
        <f t="shared" si="9"/>
        <v>0</v>
      </c>
      <c r="G244" s="212"/>
      <c r="H244" s="213"/>
      <c r="I244" s="213"/>
    </row>
    <row r="245" s="176" customFormat="1" outlineLevel="2" spans="1:9">
      <c r="A245" s="194">
        <v>2013602</v>
      </c>
      <c r="B245" s="200">
        <v>50299</v>
      </c>
      <c r="C245" s="216" t="s">
        <v>1456</v>
      </c>
      <c r="D245" s="194">
        <v>3.2</v>
      </c>
      <c r="E245" s="194">
        <v>3.2</v>
      </c>
      <c r="F245" s="194">
        <f t="shared" si="9"/>
        <v>0</v>
      </c>
      <c r="G245" s="198"/>
      <c r="H245" s="199" t="s">
        <v>1143</v>
      </c>
      <c r="I245" s="199"/>
    </row>
    <row r="246" s="176" customFormat="1" outlineLevel="2" spans="1:9">
      <c r="A246" s="194">
        <v>2013602</v>
      </c>
      <c r="B246" s="200">
        <v>50201</v>
      </c>
      <c r="C246" s="216" t="s">
        <v>1457</v>
      </c>
      <c r="D246" s="194">
        <v>8</v>
      </c>
      <c r="E246" s="194">
        <v>8</v>
      </c>
      <c r="F246" s="194">
        <f t="shared" si="9"/>
        <v>0</v>
      </c>
      <c r="G246" s="198"/>
      <c r="H246" s="199" t="s">
        <v>1143</v>
      </c>
      <c r="I246" s="199"/>
    </row>
    <row r="247" s="176" customFormat="1" outlineLevel="2" spans="1:9">
      <c r="A247" s="194">
        <v>2013602</v>
      </c>
      <c r="B247" s="200">
        <v>50299</v>
      </c>
      <c r="C247" s="216" t="s">
        <v>1458</v>
      </c>
      <c r="D247" s="194">
        <v>30</v>
      </c>
      <c r="E247" s="194">
        <v>30</v>
      </c>
      <c r="F247" s="194">
        <f t="shared" si="9"/>
        <v>0</v>
      </c>
      <c r="G247" s="199" t="s">
        <v>1459</v>
      </c>
      <c r="H247" s="199" t="s">
        <v>1143</v>
      </c>
      <c r="I247" s="199"/>
    </row>
    <row r="248" s="178" customFormat="1" outlineLevel="1" spans="1:9">
      <c r="A248" s="210">
        <v>20136</v>
      </c>
      <c r="B248" s="200"/>
      <c r="C248" s="211" t="s">
        <v>1460</v>
      </c>
      <c r="D248" s="210">
        <f>SUM(D249:D251)</f>
        <v>115.84</v>
      </c>
      <c r="E248" s="210">
        <f>SUM(E249:E251)</f>
        <v>102.72</v>
      </c>
      <c r="F248" s="210">
        <f t="shared" si="9"/>
        <v>-13.12</v>
      </c>
      <c r="G248" s="212"/>
      <c r="H248" s="213"/>
      <c r="I248" s="213"/>
    </row>
    <row r="249" s="176" customFormat="1" ht="60" customHeight="1" outlineLevel="2" spans="1:9">
      <c r="A249" s="194">
        <v>2013650</v>
      </c>
      <c r="B249" s="200">
        <v>50199</v>
      </c>
      <c r="C249" s="216" t="s">
        <v>1461</v>
      </c>
      <c r="D249" s="194">
        <v>76.58</v>
      </c>
      <c r="E249" s="194">
        <v>65.64</v>
      </c>
      <c r="F249" s="194">
        <f t="shared" si="9"/>
        <v>-10.94</v>
      </c>
      <c r="G249" s="199" t="s">
        <v>1462</v>
      </c>
      <c r="H249" s="199" t="s">
        <v>1143</v>
      </c>
      <c r="I249" s="199"/>
    </row>
    <row r="250" s="176" customFormat="1" ht="60" customHeight="1" outlineLevel="2" spans="1:9">
      <c r="A250" s="194">
        <v>2013650</v>
      </c>
      <c r="B250" s="200">
        <v>50199</v>
      </c>
      <c r="C250" s="216" t="s">
        <v>1463</v>
      </c>
      <c r="D250" s="194">
        <v>15.26</v>
      </c>
      <c r="E250" s="194">
        <v>13.08</v>
      </c>
      <c r="F250" s="194">
        <f t="shared" si="9"/>
        <v>-2.18</v>
      </c>
      <c r="G250" s="199" t="s">
        <v>1464</v>
      </c>
      <c r="H250" s="199" t="s">
        <v>1143</v>
      </c>
      <c r="I250" s="199"/>
    </row>
    <row r="251" s="176" customFormat="1" outlineLevel="2" spans="1:9">
      <c r="A251" s="194">
        <v>2013650</v>
      </c>
      <c r="B251" s="200">
        <v>50201</v>
      </c>
      <c r="C251" s="216" t="s">
        <v>1465</v>
      </c>
      <c r="D251" s="194">
        <v>24</v>
      </c>
      <c r="E251" s="194">
        <v>24</v>
      </c>
      <c r="F251" s="194">
        <f t="shared" si="9"/>
        <v>0</v>
      </c>
      <c r="G251" s="199" t="s">
        <v>1466</v>
      </c>
      <c r="H251" s="199" t="s">
        <v>1143</v>
      </c>
      <c r="I251" s="199"/>
    </row>
    <row r="252" s="176" customFormat="1" outlineLevel="1" spans="1:9">
      <c r="A252" s="194">
        <v>20136</v>
      </c>
      <c r="B252" s="200"/>
      <c r="C252" s="225" t="s">
        <v>1467</v>
      </c>
      <c r="D252" s="194">
        <f>SUM(D253:D253)</f>
        <v>150</v>
      </c>
      <c r="E252" s="194">
        <f>SUM(E253)</f>
        <v>150</v>
      </c>
      <c r="F252" s="194">
        <f t="shared" si="9"/>
        <v>0</v>
      </c>
      <c r="G252" s="198"/>
      <c r="H252" s="199"/>
      <c r="I252" s="199"/>
    </row>
    <row r="253" s="176" customFormat="1" outlineLevel="2" spans="1:9">
      <c r="A253" s="194">
        <v>2013603</v>
      </c>
      <c r="B253" s="200">
        <v>50206</v>
      </c>
      <c r="C253" s="216" t="s">
        <v>1468</v>
      </c>
      <c r="D253" s="194">
        <v>150</v>
      </c>
      <c r="E253" s="194">
        <v>150</v>
      </c>
      <c r="F253" s="194">
        <f t="shared" si="9"/>
        <v>0</v>
      </c>
      <c r="G253" s="199" t="s">
        <v>1469</v>
      </c>
      <c r="H253" s="199" t="s">
        <v>1227</v>
      </c>
      <c r="I253" s="199"/>
    </row>
    <row r="254" s="177" customFormat="1" spans="1:9">
      <c r="A254" s="202">
        <v>20137</v>
      </c>
      <c r="B254" s="200"/>
      <c r="C254" s="203" t="s">
        <v>1470</v>
      </c>
      <c r="D254" s="202">
        <f>SUM(D255:D257)</f>
        <v>68</v>
      </c>
      <c r="E254" s="202">
        <f>SUM(E255:E257)</f>
        <v>68</v>
      </c>
      <c r="F254" s="202">
        <f t="shared" si="9"/>
        <v>0</v>
      </c>
      <c r="G254" s="204"/>
      <c r="H254" s="205"/>
      <c r="I254" s="205"/>
    </row>
    <row r="255" s="176" customFormat="1" outlineLevel="1" spans="1:9">
      <c r="A255" s="194">
        <v>2013702</v>
      </c>
      <c r="B255" s="200">
        <v>50201</v>
      </c>
      <c r="C255" s="216" t="s">
        <v>1471</v>
      </c>
      <c r="D255" s="194">
        <v>24</v>
      </c>
      <c r="E255" s="194">
        <v>24</v>
      </c>
      <c r="F255" s="194">
        <f t="shared" si="9"/>
        <v>0</v>
      </c>
      <c r="G255" s="198"/>
      <c r="H255" s="199" t="s">
        <v>1143</v>
      </c>
      <c r="I255" s="199"/>
    </row>
    <row r="256" s="176" customFormat="1" outlineLevel="1" spans="1:9">
      <c r="A256" s="194">
        <v>2013704</v>
      </c>
      <c r="B256" s="200">
        <v>50201</v>
      </c>
      <c r="C256" s="216" t="s">
        <v>1472</v>
      </c>
      <c r="D256" s="194">
        <v>24</v>
      </c>
      <c r="E256" s="194">
        <v>24</v>
      </c>
      <c r="F256" s="194">
        <f t="shared" si="9"/>
        <v>0</v>
      </c>
      <c r="G256" s="198"/>
      <c r="H256" s="199" t="s">
        <v>1143</v>
      </c>
      <c r="I256" s="199"/>
    </row>
    <row r="257" s="176" customFormat="1" outlineLevel="1" spans="1:9">
      <c r="A257" s="194">
        <v>2013704</v>
      </c>
      <c r="B257" s="200">
        <v>50201</v>
      </c>
      <c r="C257" s="216" t="s">
        <v>1473</v>
      </c>
      <c r="D257" s="194">
        <v>20</v>
      </c>
      <c r="E257" s="194">
        <v>20</v>
      </c>
      <c r="F257" s="194">
        <f t="shared" si="9"/>
        <v>0</v>
      </c>
      <c r="G257" s="198"/>
      <c r="H257" s="199" t="s">
        <v>1143</v>
      </c>
      <c r="I257" s="199"/>
    </row>
    <row r="258" s="177" customFormat="1" spans="1:9">
      <c r="A258" s="202">
        <v>20138</v>
      </c>
      <c r="B258" s="200"/>
      <c r="C258" s="203" t="s">
        <v>1474</v>
      </c>
      <c r="D258" s="202">
        <f>D259+D270</f>
        <v>409.4</v>
      </c>
      <c r="E258" s="202">
        <f>E259+E270</f>
        <v>478.28</v>
      </c>
      <c r="F258" s="202">
        <f t="shared" si="9"/>
        <v>68.88</v>
      </c>
      <c r="G258" s="204"/>
      <c r="H258" s="205"/>
      <c r="I258" s="205"/>
    </row>
    <row r="259" s="178" customFormat="1" outlineLevel="1" spans="1:9">
      <c r="A259" s="210">
        <v>20138</v>
      </c>
      <c r="B259" s="200"/>
      <c r="C259" s="211" t="s">
        <v>1475</v>
      </c>
      <c r="D259" s="210">
        <f>SUM(D260:D268)</f>
        <v>279.4</v>
      </c>
      <c r="E259" s="210">
        <f>SUM(E260:E268)</f>
        <v>300.28</v>
      </c>
      <c r="F259" s="210">
        <f t="shared" si="9"/>
        <v>20.88</v>
      </c>
      <c r="G259" s="212"/>
      <c r="H259" s="213"/>
      <c r="I259" s="213"/>
    </row>
    <row r="260" s="176" customFormat="1" outlineLevel="2" spans="1:9">
      <c r="A260" s="194">
        <v>2013802</v>
      </c>
      <c r="B260" s="200">
        <v>50201</v>
      </c>
      <c r="C260" s="222" t="s">
        <v>1476</v>
      </c>
      <c r="D260" s="194">
        <v>2</v>
      </c>
      <c r="E260" s="194">
        <v>2</v>
      </c>
      <c r="F260" s="194">
        <f t="shared" si="9"/>
        <v>0</v>
      </c>
      <c r="G260" s="198"/>
      <c r="H260" s="199" t="s">
        <v>1143</v>
      </c>
      <c r="I260" s="199"/>
    </row>
    <row r="261" s="176" customFormat="1" outlineLevel="2" spans="1:9">
      <c r="A261" s="194">
        <v>2013804</v>
      </c>
      <c r="B261" s="200">
        <v>50201</v>
      </c>
      <c r="C261" s="216" t="s">
        <v>1477</v>
      </c>
      <c r="D261" s="194">
        <v>80</v>
      </c>
      <c r="E261" s="194">
        <v>80</v>
      </c>
      <c r="F261" s="194">
        <f t="shared" si="9"/>
        <v>0</v>
      </c>
      <c r="G261" s="198"/>
      <c r="H261" s="199" t="s">
        <v>1143</v>
      </c>
      <c r="I261" s="199"/>
    </row>
    <row r="262" s="176" customFormat="1" ht="80" customHeight="1" outlineLevel="2" spans="1:9">
      <c r="A262" s="194">
        <v>2013804</v>
      </c>
      <c r="B262" s="200">
        <v>50299</v>
      </c>
      <c r="C262" s="216" t="s">
        <v>1478</v>
      </c>
      <c r="D262" s="194"/>
      <c r="E262" s="194">
        <v>20</v>
      </c>
      <c r="F262" s="194">
        <f t="shared" si="9"/>
        <v>20</v>
      </c>
      <c r="G262" s="199" t="s">
        <v>1479</v>
      </c>
      <c r="H262" s="199" t="s">
        <v>1143</v>
      </c>
      <c r="I262" s="199"/>
    </row>
    <row r="263" s="176" customFormat="1" outlineLevel="2" spans="1:9">
      <c r="A263" s="194">
        <v>2013805</v>
      </c>
      <c r="B263" s="200">
        <v>50201</v>
      </c>
      <c r="C263" s="216" t="s">
        <v>1480</v>
      </c>
      <c r="D263" s="194">
        <v>16</v>
      </c>
      <c r="E263" s="194">
        <v>16</v>
      </c>
      <c r="F263" s="194">
        <f t="shared" si="9"/>
        <v>0</v>
      </c>
      <c r="G263" s="198"/>
      <c r="H263" s="199" t="s">
        <v>1143</v>
      </c>
      <c r="I263" s="199"/>
    </row>
    <row r="264" s="176" customFormat="1" ht="40" customHeight="1" outlineLevel="2" spans="1:9">
      <c r="A264" s="194">
        <v>2013808</v>
      </c>
      <c r="B264" s="200">
        <v>50199</v>
      </c>
      <c r="C264" s="216" t="s">
        <v>1481</v>
      </c>
      <c r="D264" s="194">
        <v>20</v>
      </c>
      <c r="E264" s="194">
        <v>20.88</v>
      </c>
      <c r="F264" s="194">
        <f t="shared" si="9"/>
        <v>0.879999999999999</v>
      </c>
      <c r="G264" s="199" t="s">
        <v>1482</v>
      </c>
      <c r="H264" s="199" t="s">
        <v>1143</v>
      </c>
      <c r="I264" s="199"/>
    </row>
    <row r="265" s="176" customFormat="1" outlineLevel="2" spans="1:9">
      <c r="A265" s="194">
        <v>2013815</v>
      </c>
      <c r="B265" s="200">
        <v>50299</v>
      </c>
      <c r="C265" s="216" t="s">
        <v>1483</v>
      </c>
      <c r="D265" s="194">
        <v>102.4</v>
      </c>
      <c r="E265" s="194">
        <v>102.4</v>
      </c>
      <c r="F265" s="194">
        <f t="shared" si="9"/>
        <v>0</v>
      </c>
      <c r="G265" s="199" t="s">
        <v>1484</v>
      </c>
      <c r="H265" s="199" t="s">
        <v>1143</v>
      </c>
      <c r="I265" s="199"/>
    </row>
    <row r="266" s="176" customFormat="1" outlineLevel="2" spans="1:9">
      <c r="A266" s="194">
        <v>2013815</v>
      </c>
      <c r="B266" s="200">
        <v>50299</v>
      </c>
      <c r="C266" s="216" t="s">
        <v>1485</v>
      </c>
      <c r="D266" s="194">
        <v>8</v>
      </c>
      <c r="E266" s="194">
        <v>8</v>
      </c>
      <c r="F266" s="194">
        <f t="shared" si="9"/>
        <v>0</v>
      </c>
      <c r="G266" s="198"/>
      <c r="H266" s="199" t="s">
        <v>1143</v>
      </c>
      <c r="I266" s="199"/>
    </row>
    <row r="267" s="176" customFormat="1" outlineLevel="2" spans="1:9">
      <c r="A267" s="194">
        <v>2013815</v>
      </c>
      <c r="B267" s="200">
        <v>50299</v>
      </c>
      <c r="C267" s="216" t="s">
        <v>1486</v>
      </c>
      <c r="D267" s="194">
        <v>15</v>
      </c>
      <c r="E267" s="194">
        <v>15</v>
      </c>
      <c r="F267" s="194">
        <f t="shared" si="9"/>
        <v>0</v>
      </c>
      <c r="G267" s="198"/>
      <c r="H267" s="199" t="s">
        <v>1143</v>
      </c>
      <c r="I267" s="199"/>
    </row>
    <row r="268" s="176" customFormat="1" outlineLevel="2" spans="1:9">
      <c r="A268" s="194">
        <v>2013899</v>
      </c>
      <c r="B268" s="200">
        <v>50299</v>
      </c>
      <c r="C268" s="216" t="s">
        <v>1487</v>
      </c>
      <c r="D268" s="194">
        <v>36</v>
      </c>
      <c r="E268" s="194">
        <v>36</v>
      </c>
      <c r="F268" s="194">
        <f t="shared" si="9"/>
        <v>0</v>
      </c>
      <c r="G268" s="198"/>
      <c r="H268" s="199" t="s">
        <v>1143</v>
      </c>
      <c r="I268" s="199"/>
    </row>
    <row r="269" s="176" customFormat="1" ht="40" customHeight="1" outlineLevel="2" spans="1:9">
      <c r="A269" s="194">
        <v>2013802</v>
      </c>
      <c r="B269" s="200">
        <v>50403</v>
      </c>
      <c r="C269" s="215" t="s">
        <v>1488</v>
      </c>
      <c r="D269" s="207">
        <v>0</v>
      </c>
      <c r="E269" s="207">
        <v>14.78</v>
      </c>
      <c r="F269" s="194">
        <f t="shared" si="9"/>
        <v>14.78</v>
      </c>
      <c r="G269" s="199" t="s">
        <v>1489</v>
      </c>
      <c r="H269" s="199" t="s">
        <v>1227</v>
      </c>
      <c r="I269" s="199"/>
    </row>
    <row r="270" s="178" customFormat="1" outlineLevel="1" spans="1:9">
      <c r="A270" s="210">
        <v>20138</v>
      </c>
      <c r="B270" s="200"/>
      <c r="C270" s="211" t="s">
        <v>1490</v>
      </c>
      <c r="D270" s="210">
        <f>SUM(D271:D273)</f>
        <v>130</v>
      </c>
      <c r="E270" s="210">
        <f>SUM(E271:E273)</f>
        <v>178</v>
      </c>
      <c r="F270" s="210">
        <f t="shared" si="9"/>
        <v>48</v>
      </c>
      <c r="G270" s="212"/>
      <c r="H270" s="213"/>
      <c r="I270" s="213"/>
    </row>
    <row r="271" s="176" customFormat="1" ht="40" customHeight="1" outlineLevel="2" spans="1:9">
      <c r="A271" s="194">
        <v>2013816</v>
      </c>
      <c r="B271" s="200">
        <v>50299</v>
      </c>
      <c r="C271" s="216" t="s">
        <v>1491</v>
      </c>
      <c r="D271" s="194">
        <v>90</v>
      </c>
      <c r="E271" s="194">
        <v>90</v>
      </c>
      <c r="F271" s="194">
        <f t="shared" si="9"/>
        <v>0</v>
      </c>
      <c r="G271" s="199" t="s">
        <v>1492</v>
      </c>
      <c r="H271" s="199" t="s">
        <v>1143</v>
      </c>
      <c r="I271" s="199"/>
    </row>
    <row r="272" s="176" customFormat="1" outlineLevel="2" spans="1:9">
      <c r="A272" s="194">
        <v>2013816</v>
      </c>
      <c r="B272" s="200">
        <v>50299</v>
      </c>
      <c r="C272" s="216" t="s">
        <v>1493</v>
      </c>
      <c r="D272" s="194">
        <v>40</v>
      </c>
      <c r="E272" s="194">
        <v>40</v>
      </c>
      <c r="F272" s="194">
        <f t="shared" si="9"/>
        <v>0</v>
      </c>
      <c r="G272" s="198"/>
      <c r="H272" s="199" t="s">
        <v>1143</v>
      </c>
      <c r="I272" s="199"/>
    </row>
    <row r="273" s="176" customFormat="1" ht="60" customHeight="1" outlineLevel="2" spans="1:9">
      <c r="A273" s="194">
        <v>2013816</v>
      </c>
      <c r="B273" s="200">
        <v>50306</v>
      </c>
      <c r="C273" s="216" t="s">
        <v>1494</v>
      </c>
      <c r="D273" s="194"/>
      <c r="E273" s="194">
        <v>48</v>
      </c>
      <c r="F273" s="194">
        <f t="shared" si="9"/>
        <v>48</v>
      </c>
      <c r="G273" s="199" t="s">
        <v>1495</v>
      </c>
      <c r="H273" s="199" t="s">
        <v>1143</v>
      </c>
      <c r="I273" s="199"/>
    </row>
    <row r="274" s="177" customFormat="1" spans="1:9">
      <c r="A274" s="202">
        <v>20140</v>
      </c>
      <c r="B274" s="200"/>
      <c r="C274" s="203" t="s">
        <v>1496</v>
      </c>
      <c r="D274" s="202">
        <f>SUM(D275:D281)</f>
        <v>143</v>
      </c>
      <c r="E274" s="202">
        <f>SUM(E275:E281)</f>
        <v>143</v>
      </c>
      <c r="F274" s="202">
        <f t="shared" si="9"/>
        <v>0</v>
      </c>
      <c r="G274" s="204"/>
      <c r="H274" s="205"/>
      <c r="I274" s="205"/>
    </row>
    <row r="275" s="176" customFormat="1" outlineLevel="1" spans="1:9">
      <c r="A275" s="194">
        <v>2014002</v>
      </c>
      <c r="B275" s="200">
        <v>50201</v>
      </c>
      <c r="C275" s="216" t="s">
        <v>1497</v>
      </c>
      <c r="D275" s="194">
        <v>59</v>
      </c>
      <c r="E275" s="194">
        <v>59</v>
      </c>
      <c r="F275" s="194">
        <f t="shared" ref="F275:F289" si="10">E275-D275</f>
        <v>0</v>
      </c>
      <c r="G275" s="199" t="s">
        <v>1498</v>
      </c>
      <c r="H275" s="199" t="s">
        <v>1143</v>
      </c>
      <c r="I275" s="199"/>
    </row>
    <row r="276" s="176" customFormat="1" outlineLevel="1" spans="1:9">
      <c r="A276" s="194">
        <v>2014002</v>
      </c>
      <c r="B276" s="200">
        <v>50299</v>
      </c>
      <c r="C276" s="216" t="s">
        <v>1499</v>
      </c>
      <c r="D276" s="194">
        <v>20</v>
      </c>
      <c r="E276" s="194">
        <v>20</v>
      </c>
      <c r="F276" s="194">
        <f t="shared" si="10"/>
        <v>0</v>
      </c>
      <c r="G276" s="198"/>
      <c r="H276" s="199" t="s">
        <v>1143</v>
      </c>
      <c r="I276" s="199"/>
    </row>
    <row r="277" s="176" customFormat="1" outlineLevel="1" spans="1:9">
      <c r="A277" s="194">
        <v>2014002</v>
      </c>
      <c r="B277" s="200">
        <v>50299</v>
      </c>
      <c r="C277" s="216" t="s">
        <v>1500</v>
      </c>
      <c r="D277" s="194">
        <v>8</v>
      </c>
      <c r="E277" s="194">
        <v>8</v>
      </c>
      <c r="F277" s="194">
        <f t="shared" si="10"/>
        <v>0</v>
      </c>
      <c r="G277" s="198"/>
      <c r="H277" s="199" t="s">
        <v>1143</v>
      </c>
      <c r="I277" s="199"/>
    </row>
    <row r="278" s="176" customFormat="1" outlineLevel="1" spans="1:9">
      <c r="A278" s="194">
        <v>2014002</v>
      </c>
      <c r="B278" s="200">
        <v>50299</v>
      </c>
      <c r="C278" s="216" t="s">
        <v>1501</v>
      </c>
      <c r="D278" s="194">
        <v>20</v>
      </c>
      <c r="E278" s="194">
        <v>20</v>
      </c>
      <c r="F278" s="194">
        <f t="shared" si="10"/>
        <v>0</v>
      </c>
      <c r="G278" s="198"/>
      <c r="H278" s="199" t="s">
        <v>1143</v>
      </c>
      <c r="I278" s="199"/>
    </row>
    <row r="279" s="176" customFormat="1" outlineLevel="1" spans="1:9">
      <c r="A279" s="194">
        <v>2014004</v>
      </c>
      <c r="B279" s="200">
        <v>50299</v>
      </c>
      <c r="C279" s="216" t="s">
        <v>1502</v>
      </c>
      <c r="D279" s="194">
        <v>12</v>
      </c>
      <c r="E279" s="194">
        <v>12</v>
      </c>
      <c r="F279" s="194">
        <f t="shared" si="10"/>
        <v>0</v>
      </c>
      <c r="G279" s="198"/>
      <c r="H279" s="199" t="s">
        <v>1143</v>
      </c>
      <c r="I279" s="199"/>
    </row>
    <row r="280" s="176" customFormat="1" outlineLevel="1" spans="1:9">
      <c r="A280" s="194">
        <v>2014004</v>
      </c>
      <c r="B280" s="200">
        <v>50299</v>
      </c>
      <c r="C280" s="216" t="s">
        <v>1503</v>
      </c>
      <c r="D280" s="194">
        <v>8</v>
      </c>
      <c r="E280" s="194">
        <v>8</v>
      </c>
      <c r="F280" s="194">
        <f t="shared" si="10"/>
        <v>0</v>
      </c>
      <c r="G280" s="198"/>
      <c r="H280" s="199" t="s">
        <v>1143</v>
      </c>
      <c r="I280" s="199"/>
    </row>
    <row r="281" s="176" customFormat="1" outlineLevel="1" spans="1:9">
      <c r="A281" s="194">
        <v>2014004</v>
      </c>
      <c r="B281" s="200">
        <v>50299</v>
      </c>
      <c r="C281" s="216" t="s">
        <v>1504</v>
      </c>
      <c r="D281" s="194">
        <v>16</v>
      </c>
      <c r="E281" s="194">
        <v>16</v>
      </c>
      <c r="F281" s="194">
        <f t="shared" si="10"/>
        <v>0</v>
      </c>
      <c r="G281" s="198"/>
      <c r="H281" s="199" t="s">
        <v>1143</v>
      </c>
      <c r="I281" s="199"/>
    </row>
    <row r="282" s="177" customFormat="1" spans="1:9">
      <c r="A282" s="202">
        <v>20199</v>
      </c>
      <c r="B282" s="200"/>
      <c r="C282" s="203" t="s">
        <v>1505</v>
      </c>
      <c r="D282" s="202">
        <f>SUM(D283:D291)</f>
        <v>1251</v>
      </c>
      <c r="E282" s="202">
        <f>SUM(E283:E291)</f>
        <v>3865</v>
      </c>
      <c r="F282" s="202">
        <f t="shared" si="10"/>
        <v>2614</v>
      </c>
      <c r="G282" s="204"/>
      <c r="H282" s="205"/>
      <c r="I282" s="205"/>
    </row>
    <row r="283" s="176" customFormat="1" outlineLevel="1" spans="1:9">
      <c r="A283" s="194">
        <v>2019999</v>
      </c>
      <c r="B283" s="200">
        <v>50299</v>
      </c>
      <c r="C283" s="216" t="s">
        <v>1506</v>
      </c>
      <c r="D283" s="194">
        <v>500</v>
      </c>
      <c r="E283" s="194">
        <v>1000</v>
      </c>
      <c r="F283" s="194">
        <f t="shared" si="10"/>
        <v>500</v>
      </c>
      <c r="G283" s="199" t="s">
        <v>1507</v>
      </c>
      <c r="H283" s="199" t="s">
        <v>1227</v>
      </c>
      <c r="I283" s="199"/>
    </row>
    <row r="284" s="176" customFormat="1" ht="40" customHeight="1" outlineLevel="1" spans="1:9">
      <c r="A284" s="194">
        <v>2019999</v>
      </c>
      <c r="B284" s="200">
        <v>50201</v>
      </c>
      <c r="C284" s="216" t="s">
        <v>1508</v>
      </c>
      <c r="D284" s="194">
        <v>0</v>
      </c>
      <c r="E284" s="194">
        <v>40</v>
      </c>
      <c r="F284" s="194">
        <f t="shared" si="10"/>
        <v>40</v>
      </c>
      <c r="G284" s="199" t="s">
        <v>1509</v>
      </c>
      <c r="H284" s="199" t="s">
        <v>1227</v>
      </c>
      <c r="I284" s="199"/>
    </row>
    <row r="285" s="176" customFormat="1" outlineLevel="1" spans="1:9">
      <c r="A285" s="194">
        <v>2019999</v>
      </c>
      <c r="B285" s="200">
        <v>50299</v>
      </c>
      <c r="C285" s="216" t="s">
        <v>1510</v>
      </c>
      <c r="D285" s="194">
        <v>20</v>
      </c>
      <c r="E285" s="194">
        <v>20</v>
      </c>
      <c r="F285" s="194">
        <f t="shared" si="10"/>
        <v>0</v>
      </c>
      <c r="G285" s="199" t="s">
        <v>1511</v>
      </c>
      <c r="H285" s="199" t="s">
        <v>1227</v>
      </c>
      <c r="I285" s="199"/>
    </row>
    <row r="286" s="176" customFormat="1" outlineLevel="1" spans="1:9">
      <c r="A286" s="194">
        <v>2019999</v>
      </c>
      <c r="B286" s="200">
        <v>50201</v>
      </c>
      <c r="C286" s="216" t="s">
        <v>1512</v>
      </c>
      <c r="D286" s="194">
        <v>88</v>
      </c>
      <c r="E286" s="194">
        <v>88</v>
      </c>
      <c r="F286" s="194">
        <f t="shared" si="10"/>
        <v>0</v>
      </c>
      <c r="G286" s="198" t="s">
        <v>1513</v>
      </c>
      <c r="H286" s="199" t="s">
        <v>1289</v>
      </c>
      <c r="I286" s="199"/>
    </row>
    <row r="287" s="176" customFormat="1" ht="80" customHeight="1" outlineLevel="1" spans="1:9">
      <c r="A287" s="194">
        <v>2019999</v>
      </c>
      <c r="B287" s="200">
        <v>50201</v>
      </c>
      <c r="C287" s="216" t="s">
        <v>1514</v>
      </c>
      <c r="D287" s="194">
        <v>23</v>
      </c>
      <c r="E287" s="194">
        <v>23</v>
      </c>
      <c r="F287" s="194">
        <f t="shared" si="10"/>
        <v>0</v>
      </c>
      <c r="G287" s="226" t="s">
        <v>1515</v>
      </c>
      <c r="H287" s="199" t="s">
        <v>1227</v>
      </c>
      <c r="I287" s="199"/>
    </row>
    <row r="288" s="176" customFormat="1" ht="60" customHeight="1" outlineLevel="1" spans="1:9">
      <c r="A288" s="194">
        <v>2019999</v>
      </c>
      <c r="B288" s="200">
        <v>50306</v>
      </c>
      <c r="C288" s="222" t="s">
        <v>1516</v>
      </c>
      <c r="D288" s="194">
        <v>0</v>
      </c>
      <c r="E288" s="194">
        <v>2074</v>
      </c>
      <c r="F288" s="194">
        <f t="shared" si="10"/>
        <v>2074</v>
      </c>
      <c r="G288" s="226" t="s">
        <v>1517</v>
      </c>
      <c r="H288" s="199" t="s">
        <v>1227</v>
      </c>
      <c r="I288" s="199"/>
    </row>
    <row r="289" s="176" customFormat="1" outlineLevel="1" spans="1:9">
      <c r="A289" s="194">
        <v>2019999</v>
      </c>
      <c r="B289" s="200">
        <v>50202</v>
      </c>
      <c r="C289" s="216" t="s">
        <v>1518</v>
      </c>
      <c r="D289" s="194">
        <v>300</v>
      </c>
      <c r="E289" s="194">
        <v>300</v>
      </c>
      <c r="F289" s="194">
        <f t="shared" si="10"/>
        <v>0</v>
      </c>
      <c r="G289" s="226" t="s">
        <v>1519</v>
      </c>
      <c r="H289" s="199" t="s">
        <v>1227</v>
      </c>
      <c r="I289" s="199"/>
    </row>
    <row r="290" s="176" customFormat="1" outlineLevel="1" spans="1:9">
      <c r="A290" s="194">
        <v>2019999</v>
      </c>
      <c r="B290" s="200">
        <v>50299</v>
      </c>
      <c r="C290" s="216" t="s">
        <v>1520</v>
      </c>
      <c r="D290" s="194">
        <v>160</v>
      </c>
      <c r="E290" s="194">
        <v>160</v>
      </c>
      <c r="F290" s="194"/>
      <c r="G290" s="199" t="s">
        <v>1336</v>
      </c>
      <c r="H290" s="199" t="s">
        <v>1227</v>
      </c>
      <c r="I290" s="199"/>
    </row>
    <row r="291" s="176" customFormat="1" outlineLevel="1" spans="1:9">
      <c r="A291" s="194">
        <v>2019999</v>
      </c>
      <c r="B291" s="200">
        <v>50299</v>
      </c>
      <c r="C291" s="216" t="s">
        <v>1521</v>
      </c>
      <c r="D291" s="194">
        <v>160</v>
      </c>
      <c r="E291" s="194">
        <v>160</v>
      </c>
      <c r="F291" s="194"/>
      <c r="G291" s="199" t="s">
        <v>1522</v>
      </c>
      <c r="H291" s="199" t="s">
        <v>1227</v>
      </c>
      <c r="I291" s="199"/>
    </row>
    <row r="292" s="176" customFormat="1" spans="1:9">
      <c r="A292" s="194">
        <v>204</v>
      </c>
      <c r="B292" s="200"/>
      <c r="C292" s="201" t="s">
        <v>807</v>
      </c>
      <c r="D292" s="194">
        <f>D293+D295+D312+D324</f>
        <v>6111</v>
      </c>
      <c r="E292" s="194">
        <f>E293+E295+E312+E324</f>
        <v>5486</v>
      </c>
      <c r="F292" s="194">
        <f t="shared" ref="F292:F323" si="11">E292-D292</f>
        <v>-625</v>
      </c>
      <c r="G292" s="199" t="s">
        <v>1523</v>
      </c>
      <c r="H292" s="199"/>
      <c r="I292" s="199"/>
    </row>
    <row r="293" s="176" customFormat="1" spans="1:9">
      <c r="A293" s="194">
        <v>20401</v>
      </c>
      <c r="B293" s="200"/>
      <c r="C293" s="227" t="s">
        <v>1524</v>
      </c>
      <c r="D293" s="194">
        <v>39</v>
      </c>
      <c r="E293" s="194">
        <v>39</v>
      </c>
      <c r="F293" s="194">
        <f t="shared" si="11"/>
        <v>0</v>
      </c>
      <c r="G293" s="198"/>
      <c r="H293" s="199"/>
      <c r="I293" s="199"/>
    </row>
    <row r="294" s="176" customFormat="1" ht="40" customHeight="1" outlineLevel="1" spans="1:9">
      <c r="A294" s="194">
        <v>2040101</v>
      </c>
      <c r="B294" s="200">
        <v>50299</v>
      </c>
      <c r="C294" s="216" t="s">
        <v>1525</v>
      </c>
      <c r="D294" s="194">
        <v>39</v>
      </c>
      <c r="E294" s="194">
        <v>39</v>
      </c>
      <c r="F294" s="194">
        <f t="shared" si="11"/>
        <v>0</v>
      </c>
      <c r="G294" s="199" t="s">
        <v>1526</v>
      </c>
      <c r="H294" s="199" t="s">
        <v>1143</v>
      </c>
      <c r="I294" s="199"/>
    </row>
    <row r="295" s="177" customFormat="1" spans="1:9">
      <c r="A295" s="202">
        <v>20402</v>
      </c>
      <c r="B295" s="200"/>
      <c r="C295" s="203" t="s">
        <v>1527</v>
      </c>
      <c r="D295" s="202">
        <f>D296+D306</f>
        <v>5149</v>
      </c>
      <c r="E295" s="202">
        <f>E296+E306</f>
        <v>4524</v>
      </c>
      <c r="F295" s="202">
        <f t="shared" si="11"/>
        <v>-625</v>
      </c>
      <c r="G295" s="204"/>
      <c r="H295" s="205"/>
      <c r="I295" s="205"/>
    </row>
    <row r="296" s="178" customFormat="1" outlineLevel="1" spans="1:9">
      <c r="A296" s="210">
        <v>20402</v>
      </c>
      <c r="B296" s="200"/>
      <c r="C296" s="211" t="s">
        <v>1528</v>
      </c>
      <c r="D296" s="210">
        <f>SUM(D297:D305)</f>
        <v>3832</v>
      </c>
      <c r="E296" s="210">
        <f>SUM(E297:E305)</f>
        <v>3312</v>
      </c>
      <c r="F296" s="210">
        <f t="shared" si="11"/>
        <v>-520</v>
      </c>
      <c r="G296" s="212"/>
      <c r="H296" s="213"/>
      <c r="I296" s="213"/>
    </row>
    <row r="297" s="176" customFormat="1" ht="40" customHeight="1" outlineLevel="2" spans="1:9">
      <c r="A297" s="194">
        <v>2040201</v>
      </c>
      <c r="B297" s="200">
        <v>50101</v>
      </c>
      <c r="C297" s="216" t="s">
        <v>1529</v>
      </c>
      <c r="D297" s="194">
        <v>280</v>
      </c>
      <c r="E297" s="194">
        <v>0</v>
      </c>
      <c r="F297" s="194">
        <f t="shared" si="11"/>
        <v>-280</v>
      </c>
      <c r="G297" s="199" t="s">
        <v>1530</v>
      </c>
      <c r="H297" s="199" t="s">
        <v>1143</v>
      </c>
      <c r="I297" s="199" t="s">
        <v>734</v>
      </c>
    </row>
    <row r="298" s="176" customFormat="1" ht="40" customHeight="1" outlineLevel="2" spans="1:9">
      <c r="A298" s="194">
        <v>2040201</v>
      </c>
      <c r="B298" s="200">
        <v>50101</v>
      </c>
      <c r="C298" s="216" t="s">
        <v>1531</v>
      </c>
      <c r="D298" s="194">
        <v>240</v>
      </c>
      <c r="E298" s="194">
        <v>0</v>
      </c>
      <c r="F298" s="194">
        <f t="shared" si="11"/>
        <v>-240</v>
      </c>
      <c r="G298" s="199" t="s">
        <v>1532</v>
      </c>
      <c r="H298" s="199" t="s">
        <v>1143</v>
      </c>
      <c r="I298" s="199" t="s">
        <v>734</v>
      </c>
    </row>
    <row r="299" s="176" customFormat="1" ht="40" customHeight="1" outlineLevel="2" spans="1:9">
      <c r="A299" s="194">
        <v>2040202</v>
      </c>
      <c r="B299" s="200">
        <v>50199</v>
      </c>
      <c r="C299" s="216" t="s">
        <v>1533</v>
      </c>
      <c r="D299" s="194">
        <v>2270</v>
      </c>
      <c r="E299" s="194">
        <v>2270</v>
      </c>
      <c r="F299" s="194">
        <f t="shared" si="11"/>
        <v>0</v>
      </c>
      <c r="G299" s="199" t="s">
        <v>1534</v>
      </c>
      <c r="H299" s="199" t="s">
        <v>1143</v>
      </c>
      <c r="I299" s="199"/>
    </row>
    <row r="300" s="176" customFormat="1" outlineLevel="2" spans="1:9">
      <c r="A300" s="194">
        <v>2040202</v>
      </c>
      <c r="B300" s="200">
        <v>50201</v>
      </c>
      <c r="C300" s="216" t="s">
        <v>1535</v>
      </c>
      <c r="D300" s="194">
        <v>80</v>
      </c>
      <c r="E300" s="194">
        <v>80</v>
      </c>
      <c r="F300" s="194">
        <f t="shared" si="11"/>
        <v>0</v>
      </c>
      <c r="G300" s="198"/>
      <c r="H300" s="199" t="s">
        <v>1143</v>
      </c>
      <c r="I300" s="199"/>
    </row>
    <row r="301" s="176" customFormat="1" outlineLevel="2" spans="1:9">
      <c r="A301" s="194">
        <v>2040202</v>
      </c>
      <c r="B301" s="200">
        <v>50199</v>
      </c>
      <c r="C301" s="216" t="s">
        <v>1536</v>
      </c>
      <c r="D301" s="194">
        <v>100</v>
      </c>
      <c r="E301" s="194">
        <v>100</v>
      </c>
      <c r="F301" s="194">
        <f t="shared" si="11"/>
        <v>0</v>
      </c>
      <c r="G301" s="199" t="s">
        <v>1537</v>
      </c>
      <c r="H301" s="199" t="s">
        <v>1143</v>
      </c>
      <c r="I301" s="199"/>
    </row>
    <row r="302" s="176" customFormat="1" outlineLevel="2" spans="1:9">
      <c r="A302" s="194">
        <v>2040202</v>
      </c>
      <c r="B302" s="200">
        <v>50199</v>
      </c>
      <c r="C302" s="216" t="s">
        <v>1538</v>
      </c>
      <c r="D302" s="194">
        <v>20</v>
      </c>
      <c r="E302" s="194">
        <v>20</v>
      </c>
      <c r="F302" s="194">
        <f t="shared" si="11"/>
        <v>0</v>
      </c>
      <c r="G302" s="199" t="s">
        <v>1539</v>
      </c>
      <c r="H302" s="199" t="s">
        <v>1143</v>
      </c>
      <c r="I302" s="199"/>
    </row>
    <row r="303" s="176" customFormat="1" outlineLevel="2" spans="1:9">
      <c r="A303" s="194">
        <v>2040221</v>
      </c>
      <c r="B303" s="200">
        <v>50299</v>
      </c>
      <c r="C303" s="216" t="s">
        <v>1540</v>
      </c>
      <c r="D303" s="194">
        <v>10</v>
      </c>
      <c r="E303" s="194">
        <v>10</v>
      </c>
      <c r="F303" s="194">
        <f t="shared" si="11"/>
        <v>0</v>
      </c>
      <c r="G303" s="198"/>
      <c r="H303" s="199" t="s">
        <v>1143</v>
      </c>
      <c r="I303" s="199"/>
    </row>
    <row r="304" s="176" customFormat="1" outlineLevel="2" spans="1:9">
      <c r="A304" s="194">
        <v>2040222</v>
      </c>
      <c r="B304" s="200">
        <v>50201</v>
      </c>
      <c r="C304" s="216" t="s">
        <v>1541</v>
      </c>
      <c r="D304" s="194">
        <v>2</v>
      </c>
      <c r="E304" s="194">
        <v>2</v>
      </c>
      <c r="F304" s="194">
        <f t="shared" si="11"/>
        <v>0</v>
      </c>
      <c r="G304" s="198"/>
      <c r="H304" s="199" t="s">
        <v>1143</v>
      </c>
      <c r="I304" s="199"/>
    </row>
    <row r="305" s="176" customFormat="1" outlineLevel="2" spans="1:9">
      <c r="A305" s="194">
        <v>2040299</v>
      </c>
      <c r="B305" s="200">
        <v>50299</v>
      </c>
      <c r="C305" s="216" t="s">
        <v>1542</v>
      </c>
      <c r="D305" s="194">
        <v>830</v>
      </c>
      <c r="E305" s="194">
        <v>830</v>
      </c>
      <c r="F305" s="194">
        <f t="shared" si="11"/>
        <v>0</v>
      </c>
      <c r="G305" s="199" t="s">
        <v>1336</v>
      </c>
      <c r="H305" s="199" t="s">
        <v>1227</v>
      </c>
      <c r="I305" s="199"/>
    </row>
    <row r="306" s="178" customFormat="1" outlineLevel="1" spans="1:9">
      <c r="A306" s="210">
        <v>20402</v>
      </c>
      <c r="B306" s="200"/>
      <c r="C306" s="211" t="s">
        <v>1543</v>
      </c>
      <c r="D306" s="210">
        <f>SUM(D307:D311)</f>
        <v>1317</v>
      </c>
      <c r="E306" s="210">
        <f>SUM(E307:E311)</f>
        <v>1212</v>
      </c>
      <c r="F306" s="210">
        <f t="shared" si="11"/>
        <v>-105</v>
      </c>
      <c r="G306" s="212"/>
      <c r="H306" s="213"/>
      <c r="I306" s="213"/>
    </row>
    <row r="307" s="176" customFormat="1" outlineLevel="2" spans="1:9">
      <c r="A307" s="194">
        <v>2040201</v>
      </c>
      <c r="B307" s="200">
        <v>50101</v>
      </c>
      <c r="C307" s="216" t="s">
        <v>1544</v>
      </c>
      <c r="D307" s="194">
        <v>30</v>
      </c>
      <c r="E307" s="194">
        <v>0</v>
      </c>
      <c r="F307" s="194">
        <f t="shared" si="11"/>
        <v>-30</v>
      </c>
      <c r="G307" s="199" t="s">
        <v>1545</v>
      </c>
      <c r="H307" s="199" t="s">
        <v>1143</v>
      </c>
      <c r="I307" s="199" t="s">
        <v>734</v>
      </c>
    </row>
    <row r="308" s="176" customFormat="1" outlineLevel="2" spans="1:9">
      <c r="A308" s="194">
        <v>2040201</v>
      </c>
      <c r="B308" s="200">
        <v>50101</v>
      </c>
      <c r="C308" s="216" t="s">
        <v>1546</v>
      </c>
      <c r="D308" s="194">
        <v>75</v>
      </c>
      <c r="E308" s="194">
        <v>0</v>
      </c>
      <c r="F308" s="194">
        <f t="shared" si="11"/>
        <v>-75</v>
      </c>
      <c r="G308" s="199" t="s">
        <v>1547</v>
      </c>
      <c r="H308" s="199" t="s">
        <v>1143</v>
      </c>
      <c r="I308" s="199" t="s">
        <v>734</v>
      </c>
    </row>
    <row r="309" s="176" customFormat="1" ht="40" customHeight="1" outlineLevel="2" spans="1:9">
      <c r="A309" s="194">
        <v>2040202</v>
      </c>
      <c r="B309" s="200">
        <v>50199</v>
      </c>
      <c r="C309" s="216" t="s">
        <v>1548</v>
      </c>
      <c r="D309" s="194">
        <v>300</v>
      </c>
      <c r="E309" s="194">
        <v>300</v>
      </c>
      <c r="F309" s="194">
        <f t="shared" si="11"/>
        <v>0</v>
      </c>
      <c r="G309" s="198" t="s">
        <v>1549</v>
      </c>
      <c r="H309" s="199" t="s">
        <v>1143</v>
      </c>
      <c r="I309" s="199"/>
    </row>
    <row r="310" s="176" customFormat="1" outlineLevel="2" spans="1:9">
      <c r="A310" s="194">
        <v>2040222</v>
      </c>
      <c r="B310" s="200">
        <v>50299</v>
      </c>
      <c r="C310" s="216" t="s">
        <v>1550</v>
      </c>
      <c r="D310" s="194">
        <v>12</v>
      </c>
      <c r="E310" s="194">
        <v>12</v>
      </c>
      <c r="F310" s="194">
        <f t="shared" si="11"/>
        <v>0</v>
      </c>
      <c r="G310" s="198"/>
      <c r="H310" s="199" t="s">
        <v>1143</v>
      </c>
      <c r="I310" s="199"/>
    </row>
    <row r="311" s="176" customFormat="1" outlineLevel="2" spans="1:9">
      <c r="A311" s="194">
        <v>2040299</v>
      </c>
      <c r="B311" s="200">
        <v>50299</v>
      </c>
      <c r="C311" s="216" t="s">
        <v>1551</v>
      </c>
      <c r="D311" s="194">
        <v>900</v>
      </c>
      <c r="E311" s="194">
        <v>900</v>
      </c>
      <c r="F311" s="194">
        <f t="shared" si="11"/>
        <v>0</v>
      </c>
      <c r="G311" s="199" t="s">
        <v>1552</v>
      </c>
      <c r="H311" s="199" t="s">
        <v>1232</v>
      </c>
      <c r="I311" s="199"/>
    </row>
    <row r="312" s="177" customFormat="1" spans="1:9">
      <c r="A312" s="202">
        <v>20406</v>
      </c>
      <c r="B312" s="200"/>
      <c r="C312" s="203" t="s">
        <v>1553</v>
      </c>
      <c r="D312" s="202">
        <f>D313+D322</f>
        <v>223</v>
      </c>
      <c r="E312" s="202">
        <f>E313+E322</f>
        <v>223</v>
      </c>
      <c r="F312" s="202">
        <f t="shared" si="11"/>
        <v>0</v>
      </c>
      <c r="G312" s="204"/>
      <c r="H312" s="205"/>
      <c r="I312" s="205"/>
    </row>
    <row r="313" s="178" customFormat="1" outlineLevel="1" spans="1:9">
      <c r="A313" s="210">
        <v>20406</v>
      </c>
      <c r="B313" s="200"/>
      <c r="C313" s="211" t="s">
        <v>1554</v>
      </c>
      <c r="D313" s="210">
        <f>SUM(D314:D321)</f>
        <v>203</v>
      </c>
      <c r="E313" s="210">
        <f>SUM(E314:E321)</f>
        <v>203</v>
      </c>
      <c r="F313" s="210">
        <f t="shared" si="11"/>
        <v>0</v>
      </c>
      <c r="G313" s="212"/>
      <c r="H313" s="213"/>
      <c r="I313" s="213"/>
    </row>
    <row r="314" s="176" customFormat="1" outlineLevel="2" spans="1:9">
      <c r="A314" s="194">
        <v>2040602</v>
      </c>
      <c r="B314" s="200">
        <v>50201</v>
      </c>
      <c r="C314" s="216" t="s">
        <v>1555</v>
      </c>
      <c r="D314" s="194">
        <v>36</v>
      </c>
      <c r="E314" s="194">
        <v>36</v>
      </c>
      <c r="F314" s="194">
        <f t="shared" si="11"/>
        <v>0</v>
      </c>
      <c r="G314" s="198"/>
      <c r="H314" s="199" t="s">
        <v>1143</v>
      </c>
      <c r="I314" s="199"/>
    </row>
    <row r="315" s="176" customFormat="1" outlineLevel="2" spans="1:9">
      <c r="A315" s="194">
        <v>2040602</v>
      </c>
      <c r="B315" s="200">
        <v>50299</v>
      </c>
      <c r="C315" s="216" t="s">
        <v>1556</v>
      </c>
      <c r="D315" s="194">
        <v>2</v>
      </c>
      <c r="E315" s="194">
        <v>2</v>
      </c>
      <c r="F315" s="194">
        <f t="shared" si="11"/>
        <v>0</v>
      </c>
      <c r="G315" s="198"/>
      <c r="H315" s="199" t="s">
        <v>1143</v>
      </c>
      <c r="I315" s="199"/>
    </row>
    <row r="316" s="176" customFormat="1" outlineLevel="2" spans="1:9">
      <c r="A316" s="194">
        <v>2040602</v>
      </c>
      <c r="B316" s="200">
        <v>50299</v>
      </c>
      <c r="C316" s="216" t="s">
        <v>1557</v>
      </c>
      <c r="D316" s="194">
        <v>2</v>
      </c>
      <c r="E316" s="194">
        <v>2</v>
      </c>
      <c r="F316" s="194">
        <f t="shared" si="11"/>
        <v>0</v>
      </c>
      <c r="G316" s="198"/>
      <c r="H316" s="199" t="s">
        <v>1143</v>
      </c>
      <c r="I316" s="199"/>
    </row>
    <row r="317" s="176" customFormat="1" outlineLevel="2" spans="1:9">
      <c r="A317" s="194">
        <v>2040604</v>
      </c>
      <c r="B317" s="200">
        <v>50201</v>
      </c>
      <c r="C317" s="216" t="s">
        <v>1558</v>
      </c>
      <c r="D317" s="194">
        <v>8</v>
      </c>
      <c r="E317" s="194">
        <v>8</v>
      </c>
      <c r="F317" s="194">
        <f t="shared" si="11"/>
        <v>0</v>
      </c>
      <c r="G317" s="198"/>
      <c r="H317" s="199" t="s">
        <v>1143</v>
      </c>
      <c r="I317" s="199"/>
    </row>
    <row r="318" s="176" customFormat="1" outlineLevel="2" spans="1:9">
      <c r="A318" s="194">
        <v>2040605</v>
      </c>
      <c r="B318" s="200">
        <v>50201</v>
      </c>
      <c r="C318" s="216" t="s">
        <v>1559</v>
      </c>
      <c r="D318" s="194">
        <v>52</v>
      </c>
      <c r="E318" s="194">
        <v>52</v>
      </c>
      <c r="F318" s="194">
        <f t="shared" si="11"/>
        <v>0</v>
      </c>
      <c r="G318" s="198"/>
      <c r="H318" s="199" t="s">
        <v>1143</v>
      </c>
      <c r="I318" s="199"/>
    </row>
    <row r="319" s="176" customFormat="1" outlineLevel="2" spans="1:9">
      <c r="A319" s="194">
        <v>2040607</v>
      </c>
      <c r="B319" s="200">
        <v>50201</v>
      </c>
      <c r="C319" s="216" t="s">
        <v>1560</v>
      </c>
      <c r="D319" s="194">
        <v>8</v>
      </c>
      <c r="E319" s="194">
        <v>8</v>
      </c>
      <c r="F319" s="194">
        <f t="shared" si="11"/>
        <v>0</v>
      </c>
      <c r="G319" s="198"/>
      <c r="H319" s="199" t="s">
        <v>1143</v>
      </c>
      <c r="I319" s="199"/>
    </row>
    <row r="320" s="176" customFormat="1" outlineLevel="2" spans="1:9">
      <c r="A320" s="194">
        <v>2040610</v>
      </c>
      <c r="B320" s="200">
        <v>50201</v>
      </c>
      <c r="C320" s="216" t="s">
        <v>1561</v>
      </c>
      <c r="D320" s="194">
        <v>75</v>
      </c>
      <c r="E320" s="194">
        <v>75</v>
      </c>
      <c r="F320" s="194">
        <f t="shared" si="11"/>
        <v>0</v>
      </c>
      <c r="G320" s="198"/>
      <c r="H320" s="199" t="s">
        <v>1143</v>
      </c>
      <c r="I320" s="199"/>
    </row>
    <row r="321" s="176" customFormat="1" outlineLevel="2" spans="1:9">
      <c r="A321" s="194">
        <v>2040612</v>
      </c>
      <c r="B321" s="200">
        <v>50201</v>
      </c>
      <c r="C321" s="216" t="s">
        <v>1562</v>
      </c>
      <c r="D321" s="194">
        <v>20</v>
      </c>
      <c r="E321" s="194">
        <v>20</v>
      </c>
      <c r="F321" s="194">
        <f t="shared" si="11"/>
        <v>0</v>
      </c>
      <c r="G321" s="198"/>
      <c r="H321" s="199" t="s">
        <v>1143</v>
      </c>
      <c r="I321" s="199"/>
    </row>
    <row r="322" s="176" customFormat="1" outlineLevel="1" spans="1:9">
      <c r="A322" s="194">
        <v>20406</v>
      </c>
      <c r="B322" s="200"/>
      <c r="C322" s="225" t="s">
        <v>1563</v>
      </c>
      <c r="D322" s="194">
        <f>SUM(D323)</f>
        <v>20</v>
      </c>
      <c r="E322" s="194">
        <f>SUM(E323)</f>
        <v>20</v>
      </c>
      <c r="F322" s="194">
        <f t="shared" si="11"/>
        <v>0</v>
      </c>
      <c r="G322" s="198"/>
      <c r="H322" s="199"/>
      <c r="I322" s="199"/>
    </row>
    <row r="323" s="176" customFormat="1" outlineLevel="1" spans="1:9">
      <c r="A323" s="194">
        <v>2040699</v>
      </c>
      <c r="B323" s="200">
        <v>50299</v>
      </c>
      <c r="C323" s="216" t="s">
        <v>1564</v>
      </c>
      <c r="D323" s="194">
        <v>20</v>
      </c>
      <c r="E323" s="194">
        <v>20</v>
      </c>
      <c r="F323" s="194">
        <f t="shared" si="11"/>
        <v>0</v>
      </c>
      <c r="G323" s="199" t="s">
        <v>1565</v>
      </c>
      <c r="H323" s="199" t="s">
        <v>1232</v>
      </c>
      <c r="I323" s="199"/>
    </row>
    <row r="324" s="177" customFormat="1" spans="1:9">
      <c r="A324" s="202">
        <v>20499</v>
      </c>
      <c r="B324" s="200"/>
      <c r="C324" s="203" t="s">
        <v>1566</v>
      </c>
      <c r="D324" s="202">
        <f>SUM(D325:D326)</f>
        <v>700</v>
      </c>
      <c r="E324" s="202">
        <f>SUM(E325:E326)</f>
        <v>700</v>
      </c>
      <c r="F324" s="202">
        <f t="shared" ref="F324:F355" si="12">E324-D324</f>
        <v>0</v>
      </c>
      <c r="G324" s="204"/>
      <c r="H324" s="205"/>
      <c r="I324" s="205"/>
    </row>
    <row r="325" s="176" customFormat="1" ht="100" customHeight="1" outlineLevel="1" spans="1:9">
      <c r="A325" s="194">
        <v>2049999</v>
      </c>
      <c r="B325" s="200">
        <v>50299</v>
      </c>
      <c r="C325" s="216" t="s">
        <v>1567</v>
      </c>
      <c r="D325" s="194">
        <v>200</v>
      </c>
      <c r="E325" s="194">
        <v>200</v>
      </c>
      <c r="F325" s="194">
        <f t="shared" si="12"/>
        <v>0</v>
      </c>
      <c r="G325" s="199" t="s">
        <v>1568</v>
      </c>
      <c r="H325" s="199" t="s">
        <v>1227</v>
      </c>
      <c r="I325" s="199"/>
    </row>
    <row r="326" s="176" customFormat="1" ht="60" customHeight="1" outlineLevel="1" spans="1:9">
      <c r="A326" s="194">
        <v>2049999</v>
      </c>
      <c r="B326" s="200">
        <v>50299</v>
      </c>
      <c r="C326" s="216" t="s">
        <v>1569</v>
      </c>
      <c r="D326" s="194">
        <v>500</v>
      </c>
      <c r="E326" s="194">
        <v>500</v>
      </c>
      <c r="F326" s="194">
        <f t="shared" si="12"/>
        <v>0</v>
      </c>
      <c r="G326" s="199" t="s">
        <v>1570</v>
      </c>
      <c r="H326" s="199" t="s">
        <v>1227</v>
      </c>
      <c r="I326" s="199"/>
    </row>
    <row r="327" s="177" customFormat="1" spans="1:9">
      <c r="A327" s="202">
        <v>205</v>
      </c>
      <c r="B327" s="200"/>
      <c r="C327" s="228" t="s">
        <v>818</v>
      </c>
      <c r="D327" s="202">
        <f>D328+D351+D403+D409+D411+D418+D424+D425</f>
        <v>13247</v>
      </c>
      <c r="E327" s="202">
        <f>E328+E351+E403+E409+E411+E418+E424+E425</f>
        <v>14106</v>
      </c>
      <c r="F327" s="202">
        <f t="shared" si="12"/>
        <v>859</v>
      </c>
      <c r="G327" s="204"/>
      <c r="H327" s="205"/>
      <c r="I327" s="205"/>
    </row>
    <row r="328" s="178" customFormat="1" outlineLevel="1" spans="1:9">
      <c r="A328" s="210">
        <v>20501</v>
      </c>
      <c r="B328" s="200"/>
      <c r="C328" s="229" t="s">
        <v>1571</v>
      </c>
      <c r="D328" s="210">
        <f>D329+D348</f>
        <v>740</v>
      </c>
      <c r="E328" s="210">
        <f>E329+E348</f>
        <v>780</v>
      </c>
      <c r="F328" s="210">
        <f t="shared" si="12"/>
        <v>40</v>
      </c>
      <c r="G328" s="212"/>
      <c r="H328" s="213"/>
      <c r="I328" s="213"/>
    </row>
    <row r="329" s="179" customFormat="1" outlineLevel="2" spans="1:9">
      <c r="A329" s="230">
        <v>20501</v>
      </c>
      <c r="B329" s="200"/>
      <c r="C329" s="231" t="s">
        <v>1572</v>
      </c>
      <c r="D329" s="230">
        <f>SUM(D330:D347)</f>
        <v>610</v>
      </c>
      <c r="E329" s="230">
        <f>SUM(E330:E347)</f>
        <v>650</v>
      </c>
      <c r="F329" s="230">
        <f t="shared" si="12"/>
        <v>40</v>
      </c>
      <c r="G329" s="232"/>
      <c r="H329" s="233"/>
      <c r="I329" s="233"/>
    </row>
    <row r="330" s="176" customFormat="1" outlineLevel="3" spans="1:9">
      <c r="A330" s="194">
        <v>2050102</v>
      </c>
      <c r="B330" s="200">
        <v>50299</v>
      </c>
      <c r="C330" s="216" t="s">
        <v>1573</v>
      </c>
      <c r="D330" s="194">
        <v>128</v>
      </c>
      <c r="E330" s="194">
        <v>128</v>
      </c>
      <c r="F330" s="194">
        <f t="shared" si="12"/>
        <v>0</v>
      </c>
      <c r="G330" s="198"/>
      <c r="H330" s="199" t="s">
        <v>1143</v>
      </c>
      <c r="I330" s="199"/>
    </row>
    <row r="331" s="176" customFormat="1" outlineLevel="3" spans="1:9">
      <c r="A331" s="194">
        <v>2050102</v>
      </c>
      <c r="B331" s="200">
        <v>50502</v>
      </c>
      <c r="C331" s="216" t="s">
        <v>1574</v>
      </c>
      <c r="D331" s="194">
        <v>10</v>
      </c>
      <c r="E331" s="194">
        <v>10</v>
      </c>
      <c r="F331" s="194">
        <f t="shared" si="12"/>
        <v>0</v>
      </c>
      <c r="G331" s="198"/>
      <c r="H331" s="199" t="s">
        <v>1143</v>
      </c>
      <c r="I331" s="199"/>
    </row>
    <row r="332" s="176" customFormat="1" outlineLevel="3" spans="1:9">
      <c r="A332" s="194">
        <v>2050102</v>
      </c>
      <c r="B332" s="200">
        <v>50201</v>
      </c>
      <c r="C332" s="216" t="s">
        <v>1575</v>
      </c>
      <c r="D332" s="194">
        <v>10</v>
      </c>
      <c r="E332" s="194">
        <v>10</v>
      </c>
      <c r="F332" s="194">
        <f t="shared" si="12"/>
        <v>0</v>
      </c>
      <c r="G332" s="198"/>
      <c r="H332" s="199" t="s">
        <v>1143</v>
      </c>
      <c r="I332" s="199"/>
    </row>
    <row r="333" s="176" customFormat="1" outlineLevel="3" spans="1:9">
      <c r="A333" s="194">
        <v>2050102</v>
      </c>
      <c r="B333" s="200">
        <v>50502</v>
      </c>
      <c r="C333" s="216" t="s">
        <v>1576</v>
      </c>
      <c r="D333" s="194">
        <v>10</v>
      </c>
      <c r="E333" s="194">
        <v>50</v>
      </c>
      <c r="F333" s="194">
        <f t="shared" si="12"/>
        <v>40</v>
      </c>
      <c r="G333" s="199" t="s">
        <v>1577</v>
      </c>
      <c r="H333" s="199" t="s">
        <v>1143</v>
      </c>
      <c r="I333" s="199"/>
    </row>
    <row r="334" s="176" customFormat="1" outlineLevel="3" spans="1:9">
      <c r="A334" s="194">
        <v>2050102</v>
      </c>
      <c r="B334" s="200">
        <v>50201</v>
      </c>
      <c r="C334" s="216" t="s">
        <v>1578</v>
      </c>
      <c r="D334" s="194">
        <v>10</v>
      </c>
      <c r="E334" s="194">
        <v>10</v>
      </c>
      <c r="F334" s="194">
        <f t="shared" si="12"/>
        <v>0</v>
      </c>
      <c r="G334" s="198"/>
      <c r="H334" s="199" t="s">
        <v>1143</v>
      </c>
      <c r="I334" s="199"/>
    </row>
    <row r="335" s="176" customFormat="1" outlineLevel="3" spans="1:9">
      <c r="A335" s="194">
        <v>2050102</v>
      </c>
      <c r="B335" s="200">
        <v>50502</v>
      </c>
      <c r="C335" s="216" t="s">
        <v>1579</v>
      </c>
      <c r="D335" s="194">
        <v>10</v>
      </c>
      <c r="E335" s="194">
        <v>10</v>
      </c>
      <c r="F335" s="194">
        <f t="shared" si="12"/>
        <v>0</v>
      </c>
      <c r="G335" s="198"/>
      <c r="H335" s="199" t="s">
        <v>1143</v>
      </c>
      <c r="I335" s="199"/>
    </row>
    <row r="336" s="176" customFormat="1" outlineLevel="3" spans="1:9">
      <c r="A336" s="194">
        <v>2050102</v>
      </c>
      <c r="B336" s="200">
        <v>50201</v>
      </c>
      <c r="C336" s="216" t="s">
        <v>1580</v>
      </c>
      <c r="D336" s="194">
        <v>100</v>
      </c>
      <c r="E336" s="194">
        <v>100</v>
      </c>
      <c r="F336" s="194">
        <f t="shared" si="12"/>
        <v>0</v>
      </c>
      <c r="G336" s="198"/>
      <c r="H336" s="199" t="s">
        <v>1143</v>
      </c>
      <c r="I336" s="199"/>
    </row>
    <row r="337" s="176" customFormat="1" outlineLevel="3" spans="1:9">
      <c r="A337" s="194">
        <v>2050102</v>
      </c>
      <c r="B337" s="200">
        <v>50201</v>
      </c>
      <c r="C337" s="216" t="s">
        <v>1581</v>
      </c>
      <c r="D337" s="194">
        <v>20</v>
      </c>
      <c r="E337" s="194">
        <v>20</v>
      </c>
      <c r="F337" s="194">
        <f t="shared" si="12"/>
        <v>0</v>
      </c>
      <c r="G337" s="198"/>
      <c r="H337" s="199" t="s">
        <v>1143</v>
      </c>
      <c r="I337" s="199"/>
    </row>
    <row r="338" s="176" customFormat="1" outlineLevel="3" spans="1:9">
      <c r="A338" s="194">
        <v>2050102</v>
      </c>
      <c r="B338" s="200">
        <v>50201</v>
      </c>
      <c r="C338" s="216" t="s">
        <v>1582</v>
      </c>
      <c r="D338" s="194">
        <v>15</v>
      </c>
      <c r="E338" s="194">
        <v>15</v>
      </c>
      <c r="F338" s="194">
        <f t="shared" si="12"/>
        <v>0</v>
      </c>
      <c r="G338" s="198"/>
      <c r="H338" s="199" t="s">
        <v>1143</v>
      </c>
      <c r="I338" s="199"/>
    </row>
    <row r="339" s="176" customFormat="1" outlineLevel="3" spans="1:9">
      <c r="A339" s="194">
        <v>2050102</v>
      </c>
      <c r="B339" s="200">
        <v>50599</v>
      </c>
      <c r="C339" s="216" t="s">
        <v>1583</v>
      </c>
      <c r="D339" s="194">
        <v>10</v>
      </c>
      <c r="E339" s="194">
        <v>10</v>
      </c>
      <c r="F339" s="194">
        <f t="shared" si="12"/>
        <v>0</v>
      </c>
      <c r="G339" s="198"/>
      <c r="H339" s="199" t="s">
        <v>1143</v>
      </c>
      <c r="I339" s="199"/>
    </row>
    <row r="340" s="176" customFormat="1" outlineLevel="3" spans="1:9">
      <c r="A340" s="194">
        <v>2050102</v>
      </c>
      <c r="B340" s="200">
        <v>50502</v>
      </c>
      <c r="C340" s="216" t="s">
        <v>1584</v>
      </c>
      <c r="D340" s="194">
        <v>10</v>
      </c>
      <c r="E340" s="194">
        <v>10</v>
      </c>
      <c r="F340" s="194">
        <f t="shared" si="12"/>
        <v>0</v>
      </c>
      <c r="G340" s="198"/>
      <c r="H340" s="199" t="s">
        <v>1143</v>
      </c>
      <c r="I340" s="199"/>
    </row>
    <row r="341" s="176" customFormat="1" outlineLevel="3" spans="1:9">
      <c r="A341" s="194">
        <v>2050102</v>
      </c>
      <c r="B341" s="200">
        <v>50201</v>
      </c>
      <c r="C341" s="216" t="s">
        <v>1585</v>
      </c>
      <c r="D341" s="194">
        <v>5</v>
      </c>
      <c r="E341" s="194">
        <v>5</v>
      </c>
      <c r="F341" s="194">
        <f t="shared" si="12"/>
        <v>0</v>
      </c>
      <c r="G341" s="198"/>
      <c r="H341" s="199" t="s">
        <v>1143</v>
      </c>
      <c r="I341" s="199"/>
    </row>
    <row r="342" s="176" customFormat="1" outlineLevel="3" spans="1:9">
      <c r="A342" s="194">
        <v>2050102</v>
      </c>
      <c r="B342" s="200">
        <v>50299</v>
      </c>
      <c r="C342" s="216" t="s">
        <v>1586</v>
      </c>
      <c r="D342" s="194">
        <v>3</v>
      </c>
      <c r="E342" s="194">
        <v>3</v>
      </c>
      <c r="F342" s="194">
        <f t="shared" si="12"/>
        <v>0</v>
      </c>
      <c r="G342" s="198"/>
      <c r="H342" s="199" t="s">
        <v>1143</v>
      </c>
      <c r="I342" s="199"/>
    </row>
    <row r="343" s="176" customFormat="1" outlineLevel="3" spans="1:9">
      <c r="A343" s="194">
        <v>2050102</v>
      </c>
      <c r="B343" s="200">
        <v>50299</v>
      </c>
      <c r="C343" s="216" t="s">
        <v>1587</v>
      </c>
      <c r="D343" s="194">
        <v>2</v>
      </c>
      <c r="E343" s="194">
        <v>2</v>
      </c>
      <c r="F343" s="194">
        <f t="shared" si="12"/>
        <v>0</v>
      </c>
      <c r="G343" s="198"/>
      <c r="H343" s="199" t="s">
        <v>1143</v>
      </c>
      <c r="I343" s="199"/>
    </row>
    <row r="344" s="176" customFormat="1" outlineLevel="3" spans="1:9">
      <c r="A344" s="194">
        <v>2050102</v>
      </c>
      <c r="B344" s="200">
        <v>50599</v>
      </c>
      <c r="C344" s="216" t="s">
        <v>1588</v>
      </c>
      <c r="D344" s="194">
        <v>2</v>
      </c>
      <c r="E344" s="194">
        <v>2</v>
      </c>
      <c r="F344" s="194">
        <f t="shared" si="12"/>
        <v>0</v>
      </c>
      <c r="G344" s="198"/>
      <c r="H344" s="199" t="s">
        <v>1143</v>
      </c>
      <c r="I344" s="199"/>
    </row>
    <row r="345" s="176" customFormat="1" outlineLevel="3" spans="1:9">
      <c r="A345" s="194">
        <v>2050199</v>
      </c>
      <c r="B345" s="200">
        <v>50299</v>
      </c>
      <c r="C345" s="216" t="s">
        <v>1589</v>
      </c>
      <c r="D345" s="194">
        <v>50</v>
      </c>
      <c r="E345" s="194">
        <v>50</v>
      </c>
      <c r="F345" s="194">
        <f t="shared" si="12"/>
        <v>0</v>
      </c>
      <c r="G345" s="198"/>
      <c r="H345" s="199" t="s">
        <v>1143</v>
      </c>
      <c r="I345" s="199"/>
    </row>
    <row r="346" s="176" customFormat="1" outlineLevel="3" spans="1:9">
      <c r="A346" s="194">
        <v>2050199</v>
      </c>
      <c r="B346" s="200">
        <v>50599</v>
      </c>
      <c r="C346" s="216" t="s">
        <v>1590</v>
      </c>
      <c r="D346" s="194">
        <v>15</v>
      </c>
      <c r="E346" s="194">
        <v>15</v>
      </c>
      <c r="F346" s="194">
        <f t="shared" si="12"/>
        <v>0</v>
      </c>
      <c r="G346" s="198"/>
      <c r="H346" s="199" t="s">
        <v>1143</v>
      </c>
      <c r="I346" s="199"/>
    </row>
    <row r="347" s="176" customFormat="1" outlineLevel="3" spans="1:9">
      <c r="A347" s="194">
        <v>2050199</v>
      </c>
      <c r="B347" s="200">
        <v>50299</v>
      </c>
      <c r="C347" s="216" t="s">
        <v>1591</v>
      </c>
      <c r="D347" s="194">
        <v>200</v>
      </c>
      <c r="E347" s="194">
        <v>200</v>
      </c>
      <c r="F347" s="194">
        <f t="shared" si="12"/>
        <v>0</v>
      </c>
      <c r="G347" s="199" t="s">
        <v>1592</v>
      </c>
      <c r="H347" s="199" t="s">
        <v>1232</v>
      </c>
      <c r="I347" s="199"/>
    </row>
    <row r="348" s="179" customFormat="1" outlineLevel="2" spans="1:9">
      <c r="A348" s="230">
        <v>20501</v>
      </c>
      <c r="B348" s="200"/>
      <c r="C348" s="231" t="s">
        <v>1593</v>
      </c>
      <c r="D348" s="230">
        <f>SUM(D349:D350)</f>
        <v>130</v>
      </c>
      <c r="E348" s="230">
        <f>SUM(E349:E350)</f>
        <v>130</v>
      </c>
      <c r="F348" s="230">
        <f t="shared" si="12"/>
        <v>0</v>
      </c>
      <c r="G348" s="232"/>
      <c r="H348" s="233"/>
      <c r="I348" s="233"/>
    </row>
    <row r="349" s="176" customFormat="1" outlineLevel="3" spans="1:9">
      <c r="A349" s="194">
        <v>2050199</v>
      </c>
      <c r="B349" s="200">
        <v>50201</v>
      </c>
      <c r="C349" s="216" t="s">
        <v>1594</v>
      </c>
      <c r="D349" s="194">
        <v>30</v>
      </c>
      <c r="E349" s="194">
        <v>30</v>
      </c>
      <c r="F349" s="194">
        <f t="shared" si="12"/>
        <v>0</v>
      </c>
      <c r="G349" s="198" t="s">
        <v>1595</v>
      </c>
      <c r="H349" s="199" t="s">
        <v>1227</v>
      </c>
      <c r="I349" s="199"/>
    </row>
    <row r="350" s="176" customFormat="1" outlineLevel="3" spans="1:9">
      <c r="A350" s="194">
        <v>2050199</v>
      </c>
      <c r="B350" s="200">
        <v>50202</v>
      </c>
      <c r="C350" s="216" t="s">
        <v>1596</v>
      </c>
      <c r="D350" s="194">
        <v>100</v>
      </c>
      <c r="E350" s="194">
        <v>100</v>
      </c>
      <c r="F350" s="194">
        <f t="shared" si="12"/>
        <v>0</v>
      </c>
      <c r="G350" s="199" t="s">
        <v>1597</v>
      </c>
      <c r="H350" s="199" t="s">
        <v>1227</v>
      </c>
      <c r="I350" s="199"/>
    </row>
    <row r="351" s="178" customFormat="1" outlineLevel="1" spans="1:9">
      <c r="A351" s="210">
        <v>20502</v>
      </c>
      <c r="B351" s="200"/>
      <c r="C351" s="229" t="s">
        <v>1598</v>
      </c>
      <c r="D351" s="210">
        <f>D352+D355+D358+D361+D368+D389</f>
        <v>9967</v>
      </c>
      <c r="E351" s="210">
        <f>E352+E355+E358+E361+E368+E389</f>
        <v>9932</v>
      </c>
      <c r="F351" s="210">
        <f t="shared" si="12"/>
        <v>-35</v>
      </c>
      <c r="G351" s="212"/>
      <c r="H351" s="213"/>
      <c r="I351" s="213"/>
    </row>
    <row r="352" s="179" customFormat="1" outlineLevel="2" spans="1:9">
      <c r="A352" s="230">
        <v>20502</v>
      </c>
      <c r="B352" s="200"/>
      <c r="C352" s="231" t="s">
        <v>1599</v>
      </c>
      <c r="D352" s="230">
        <f>SUM(D353:D354)</f>
        <v>323</v>
      </c>
      <c r="E352" s="230">
        <f>SUM(E353:E354)</f>
        <v>229</v>
      </c>
      <c r="F352" s="230">
        <f t="shared" si="12"/>
        <v>-94</v>
      </c>
      <c r="G352" s="232"/>
      <c r="H352" s="233"/>
      <c r="I352" s="233"/>
    </row>
    <row r="353" s="176" customFormat="1" ht="130" customHeight="1" outlineLevel="3" spans="1:9">
      <c r="A353" s="194">
        <v>2050201</v>
      </c>
      <c r="B353" s="200">
        <v>50599</v>
      </c>
      <c r="C353" s="216" t="s">
        <v>1600</v>
      </c>
      <c r="D353" s="234">
        <v>32</v>
      </c>
      <c r="E353" s="234">
        <v>17</v>
      </c>
      <c r="F353" s="235">
        <f t="shared" si="12"/>
        <v>-15</v>
      </c>
      <c r="G353" s="236" t="s">
        <v>1601</v>
      </c>
      <c r="H353" s="199" t="s">
        <v>1227</v>
      </c>
      <c r="I353" s="199" t="s">
        <v>1602</v>
      </c>
    </row>
    <row r="354" s="176" customFormat="1" ht="100" customHeight="1" outlineLevel="3" spans="1:9">
      <c r="A354" s="194">
        <v>2050201</v>
      </c>
      <c r="B354" s="200">
        <v>50599</v>
      </c>
      <c r="C354" s="216" t="s">
        <v>1603</v>
      </c>
      <c r="D354" s="234">
        <v>291</v>
      </c>
      <c r="E354" s="234">
        <v>212</v>
      </c>
      <c r="F354" s="235">
        <f t="shared" si="12"/>
        <v>-79</v>
      </c>
      <c r="G354" s="236" t="s">
        <v>1604</v>
      </c>
      <c r="H354" s="199" t="s">
        <v>1143</v>
      </c>
      <c r="I354" s="199"/>
    </row>
    <row r="355" s="179" customFormat="1" outlineLevel="2" spans="1:9">
      <c r="A355" s="230">
        <v>20502</v>
      </c>
      <c r="B355" s="200"/>
      <c r="C355" s="231" t="s">
        <v>1605</v>
      </c>
      <c r="D355" s="230">
        <f>SUM(D356:D357)</f>
        <v>520</v>
      </c>
      <c r="E355" s="230">
        <f>SUM(E356:E357)</f>
        <v>421</v>
      </c>
      <c r="F355" s="230">
        <f t="shared" si="12"/>
        <v>-99</v>
      </c>
      <c r="G355" s="232"/>
      <c r="H355" s="233"/>
      <c r="I355" s="233"/>
    </row>
    <row r="356" s="176" customFormat="1" ht="130" customHeight="1" outlineLevel="3" spans="1:9">
      <c r="A356" s="194">
        <v>2050202</v>
      </c>
      <c r="B356" s="200">
        <v>50599</v>
      </c>
      <c r="C356" s="216" t="s">
        <v>1606</v>
      </c>
      <c r="D356" s="234">
        <v>395</v>
      </c>
      <c r="E356" s="234">
        <v>388</v>
      </c>
      <c r="F356" s="235">
        <f t="shared" ref="F356:F366" si="13">E356-D356</f>
        <v>-7</v>
      </c>
      <c r="G356" s="236" t="s">
        <v>1607</v>
      </c>
      <c r="H356" s="199" t="s">
        <v>1143</v>
      </c>
      <c r="I356" s="199" t="s">
        <v>1602</v>
      </c>
    </row>
    <row r="357" s="176" customFormat="1" ht="130" customHeight="1" outlineLevel="3" spans="1:9">
      <c r="A357" s="194">
        <v>2050202</v>
      </c>
      <c r="B357" s="200">
        <v>50599</v>
      </c>
      <c r="C357" s="216" t="s">
        <v>1608</v>
      </c>
      <c r="D357" s="234">
        <v>125</v>
      </c>
      <c r="E357" s="234">
        <v>33</v>
      </c>
      <c r="F357" s="194">
        <f t="shared" si="13"/>
        <v>-92</v>
      </c>
      <c r="G357" s="236" t="s">
        <v>1609</v>
      </c>
      <c r="H357" s="199" t="s">
        <v>1227</v>
      </c>
      <c r="I357" s="199" t="s">
        <v>1602</v>
      </c>
    </row>
    <row r="358" s="179" customFormat="1" outlineLevel="2" spans="1:9">
      <c r="A358" s="230">
        <v>20502</v>
      </c>
      <c r="B358" s="200"/>
      <c r="C358" s="231" t="s">
        <v>1610</v>
      </c>
      <c r="D358" s="230">
        <f>SUM(D359:D360)</f>
        <v>546</v>
      </c>
      <c r="E358" s="230">
        <f>SUM(E359:E360)</f>
        <v>402</v>
      </c>
      <c r="F358" s="230">
        <f t="shared" si="13"/>
        <v>-144</v>
      </c>
      <c r="G358" s="232"/>
      <c r="H358" s="233"/>
      <c r="I358" s="233"/>
    </row>
    <row r="359" s="176" customFormat="1" ht="110" customHeight="1" outlineLevel="3" spans="1:9">
      <c r="A359" s="194">
        <v>2050203</v>
      </c>
      <c r="B359" s="200">
        <v>50599</v>
      </c>
      <c r="C359" s="216" t="s">
        <v>1611</v>
      </c>
      <c r="D359" s="234">
        <v>320</v>
      </c>
      <c r="E359" s="234">
        <v>315</v>
      </c>
      <c r="F359" s="194">
        <f t="shared" si="13"/>
        <v>-5</v>
      </c>
      <c r="G359" s="236" t="s">
        <v>1612</v>
      </c>
      <c r="H359" s="199" t="s">
        <v>1143</v>
      </c>
      <c r="I359" s="199" t="s">
        <v>1602</v>
      </c>
    </row>
    <row r="360" s="176" customFormat="1" ht="130" customHeight="1" outlineLevel="3" spans="1:9">
      <c r="A360" s="194">
        <v>2050203</v>
      </c>
      <c r="B360" s="200">
        <v>50599</v>
      </c>
      <c r="C360" s="216" t="s">
        <v>1613</v>
      </c>
      <c r="D360" s="234">
        <v>226</v>
      </c>
      <c r="E360" s="234">
        <v>87</v>
      </c>
      <c r="F360" s="194">
        <f t="shared" si="13"/>
        <v>-139</v>
      </c>
      <c r="G360" s="236" t="s">
        <v>1614</v>
      </c>
      <c r="H360" s="199" t="s">
        <v>1227</v>
      </c>
      <c r="I360" s="199" t="s">
        <v>1602</v>
      </c>
    </row>
    <row r="361" s="179" customFormat="1" outlineLevel="2" spans="1:9">
      <c r="A361" s="230">
        <v>20502</v>
      </c>
      <c r="B361" s="200"/>
      <c r="C361" s="231" t="s">
        <v>1615</v>
      </c>
      <c r="D361" s="230">
        <f>SUM(D362:D363)+D367</f>
        <v>350</v>
      </c>
      <c r="E361" s="230">
        <f>SUM(E362:E363)+E367</f>
        <v>460</v>
      </c>
      <c r="F361" s="230">
        <f t="shared" si="13"/>
        <v>110</v>
      </c>
      <c r="G361" s="232"/>
      <c r="H361" s="233"/>
      <c r="I361" s="233"/>
    </row>
    <row r="362" s="176" customFormat="1" ht="90" customHeight="1" outlineLevel="3" spans="1:9">
      <c r="A362" s="194">
        <v>2050204</v>
      </c>
      <c r="B362" s="200">
        <v>50599</v>
      </c>
      <c r="C362" s="216" t="s">
        <v>1616</v>
      </c>
      <c r="D362" s="234">
        <v>207</v>
      </c>
      <c r="E362" s="234">
        <v>214</v>
      </c>
      <c r="F362" s="194">
        <f t="shared" si="13"/>
        <v>7</v>
      </c>
      <c r="G362" s="236" t="s">
        <v>1617</v>
      </c>
      <c r="H362" s="199" t="s">
        <v>1143</v>
      </c>
      <c r="I362" s="199" t="s">
        <v>1602</v>
      </c>
    </row>
    <row r="363" s="180" customFormat="1" outlineLevel="3" spans="1:9">
      <c r="A363" s="237">
        <v>20502</v>
      </c>
      <c r="B363" s="200">
        <v>50599</v>
      </c>
      <c r="C363" s="238" t="s">
        <v>1618</v>
      </c>
      <c r="D363" s="237">
        <f>SUM(D364:D366)</f>
        <v>143</v>
      </c>
      <c r="E363" s="237">
        <f>SUM(E364:E366)</f>
        <v>66</v>
      </c>
      <c r="F363" s="237">
        <f t="shared" si="13"/>
        <v>-77</v>
      </c>
      <c r="G363" s="239"/>
      <c r="H363" s="240"/>
      <c r="I363" s="240"/>
    </row>
    <row r="364" s="176" customFormat="1" ht="80" customHeight="1" outlineLevel="4" spans="1:9">
      <c r="A364" s="194">
        <v>2050204</v>
      </c>
      <c r="B364" s="200">
        <v>50599</v>
      </c>
      <c r="C364" s="216" t="s">
        <v>1619</v>
      </c>
      <c r="D364" s="234">
        <v>48</v>
      </c>
      <c r="E364" s="234">
        <v>44</v>
      </c>
      <c r="F364" s="194">
        <f t="shared" si="13"/>
        <v>-4</v>
      </c>
      <c r="G364" s="236" t="s">
        <v>1620</v>
      </c>
      <c r="H364" s="199" t="s">
        <v>1227</v>
      </c>
      <c r="I364" s="199" t="s">
        <v>1602</v>
      </c>
    </row>
    <row r="365" s="176" customFormat="1" ht="90" customHeight="1" outlineLevel="4" spans="1:9">
      <c r="A365" s="194">
        <v>2050204</v>
      </c>
      <c r="B365" s="200">
        <v>50599</v>
      </c>
      <c r="C365" s="216" t="s">
        <v>1621</v>
      </c>
      <c r="D365" s="234">
        <v>25</v>
      </c>
      <c r="E365" s="234">
        <v>22</v>
      </c>
      <c r="F365" s="194">
        <f t="shared" si="13"/>
        <v>-3</v>
      </c>
      <c r="G365" s="236" t="s">
        <v>1622</v>
      </c>
      <c r="H365" s="199" t="s">
        <v>1227</v>
      </c>
      <c r="I365" s="199" t="s">
        <v>1602</v>
      </c>
    </row>
    <row r="366" s="176" customFormat="1" ht="40" customHeight="1" outlineLevel="4" spans="1:9">
      <c r="A366" s="194">
        <v>2050204</v>
      </c>
      <c r="B366" s="200">
        <v>50599</v>
      </c>
      <c r="C366" s="216" t="s">
        <v>1623</v>
      </c>
      <c r="D366" s="234">
        <v>70</v>
      </c>
      <c r="E366" s="234">
        <v>0</v>
      </c>
      <c r="F366" s="194">
        <f t="shared" si="13"/>
        <v>-70</v>
      </c>
      <c r="G366" s="236" t="s">
        <v>1624</v>
      </c>
      <c r="H366" s="199" t="s">
        <v>1227</v>
      </c>
      <c r="I366" s="199" t="s">
        <v>1602</v>
      </c>
    </row>
    <row r="367" s="176" customFormat="1" outlineLevel="4" spans="1:9">
      <c r="A367" s="194">
        <v>2050204</v>
      </c>
      <c r="B367" s="200">
        <v>50599</v>
      </c>
      <c r="C367" s="216" t="s">
        <v>1625</v>
      </c>
      <c r="D367" s="234"/>
      <c r="E367" s="234">
        <v>180</v>
      </c>
      <c r="F367" s="194"/>
      <c r="G367" s="236" t="s">
        <v>1626</v>
      </c>
      <c r="H367" s="199" t="s">
        <v>1227</v>
      </c>
      <c r="I367" s="199"/>
    </row>
    <row r="368" s="179" customFormat="1" outlineLevel="2" spans="1:9">
      <c r="A368" s="230">
        <v>20502</v>
      </c>
      <c r="B368" s="200"/>
      <c r="C368" s="231" t="s">
        <v>1627</v>
      </c>
      <c r="D368" s="230">
        <f>SUM(D369:D388)</f>
        <v>8228</v>
      </c>
      <c r="E368" s="230">
        <f>SUM(E369:E388)</f>
        <v>7868</v>
      </c>
      <c r="F368" s="230">
        <f t="shared" ref="F368:F399" si="14">E368-D368</f>
        <v>-360</v>
      </c>
      <c r="G368" s="232"/>
      <c r="H368" s="233"/>
      <c r="I368" s="233"/>
    </row>
    <row r="369" s="176" customFormat="1" ht="90" customHeight="1" outlineLevel="3" spans="1:9">
      <c r="A369" s="194">
        <v>2050299</v>
      </c>
      <c r="B369" s="200">
        <v>50599</v>
      </c>
      <c r="C369" s="216" t="s">
        <v>1628</v>
      </c>
      <c r="D369" s="194">
        <v>180</v>
      </c>
      <c r="E369" s="194">
        <v>147</v>
      </c>
      <c r="F369" s="194">
        <f t="shared" si="14"/>
        <v>-33</v>
      </c>
      <c r="G369" s="199" t="s">
        <v>1629</v>
      </c>
      <c r="H369" s="199" t="s">
        <v>1227</v>
      </c>
      <c r="I369" s="199" t="s">
        <v>1602</v>
      </c>
    </row>
    <row r="370" s="176" customFormat="1" outlineLevel="3" spans="1:9">
      <c r="A370" s="194">
        <v>2050299</v>
      </c>
      <c r="B370" s="200">
        <v>50599</v>
      </c>
      <c r="C370" s="216" t="s">
        <v>1630</v>
      </c>
      <c r="D370" s="194">
        <v>1075</v>
      </c>
      <c r="E370" s="194">
        <v>1085</v>
      </c>
      <c r="F370" s="194">
        <f t="shared" si="14"/>
        <v>10</v>
      </c>
      <c r="G370" s="199" t="s">
        <v>1631</v>
      </c>
      <c r="H370" s="199" t="s">
        <v>1227</v>
      </c>
      <c r="I370" s="199"/>
    </row>
    <row r="371" s="176" customFormat="1" ht="60" customHeight="1" outlineLevel="3" spans="1:9">
      <c r="A371" s="194">
        <v>2050299</v>
      </c>
      <c r="B371" s="200">
        <v>50599</v>
      </c>
      <c r="C371" s="216" t="s">
        <v>1632</v>
      </c>
      <c r="D371" s="194">
        <v>900</v>
      </c>
      <c r="E371" s="194">
        <f>1312-45</f>
        <v>1267</v>
      </c>
      <c r="F371" s="194">
        <f t="shared" si="14"/>
        <v>367</v>
      </c>
      <c r="G371" s="199" t="s">
        <v>1633</v>
      </c>
      <c r="H371" s="199" t="s">
        <v>1227</v>
      </c>
      <c r="I371" s="199"/>
    </row>
    <row r="372" s="176" customFormat="1" ht="80" customHeight="1" outlineLevel="3" spans="1:9">
      <c r="A372" s="194">
        <v>2050299</v>
      </c>
      <c r="B372" s="200">
        <v>50599</v>
      </c>
      <c r="C372" s="216" t="s">
        <v>1634</v>
      </c>
      <c r="D372" s="194">
        <v>300</v>
      </c>
      <c r="E372" s="194">
        <v>434</v>
      </c>
      <c r="F372" s="194">
        <f t="shared" si="14"/>
        <v>134</v>
      </c>
      <c r="G372" s="199" t="s">
        <v>1635</v>
      </c>
      <c r="H372" s="199" t="s">
        <v>1227</v>
      </c>
      <c r="I372" s="199" t="s">
        <v>1602</v>
      </c>
    </row>
    <row r="373" s="176" customFormat="1" outlineLevel="3" spans="1:9">
      <c r="A373" s="194">
        <v>2050299</v>
      </c>
      <c r="B373" s="200">
        <v>50599</v>
      </c>
      <c r="C373" s="216" t="s">
        <v>1636</v>
      </c>
      <c r="D373" s="194">
        <v>0</v>
      </c>
      <c r="E373" s="194">
        <v>1000</v>
      </c>
      <c r="F373" s="194">
        <f t="shared" si="14"/>
        <v>1000</v>
      </c>
      <c r="G373" s="199" t="s">
        <v>1637</v>
      </c>
      <c r="H373" s="199" t="s">
        <v>1227</v>
      </c>
      <c r="I373" s="199"/>
    </row>
    <row r="374" s="176" customFormat="1" outlineLevel="3" spans="1:9">
      <c r="A374" s="194">
        <v>2050299</v>
      </c>
      <c r="B374" s="200">
        <v>50599</v>
      </c>
      <c r="C374" s="216" t="s">
        <v>1638</v>
      </c>
      <c r="D374" s="194">
        <v>163</v>
      </c>
      <c r="E374" s="194">
        <v>0</v>
      </c>
      <c r="F374" s="194">
        <f t="shared" si="14"/>
        <v>-163</v>
      </c>
      <c r="G374" s="198" t="s">
        <v>1639</v>
      </c>
      <c r="H374" s="199" t="s">
        <v>1227</v>
      </c>
      <c r="I374" s="199" t="s">
        <v>1602</v>
      </c>
    </row>
    <row r="375" s="176" customFormat="1" outlineLevel="3" spans="1:9">
      <c r="A375" s="194">
        <v>2050299</v>
      </c>
      <c r="B375" s="200">
        <v>50599</v>
      </c>
      <c r="C375" s="216" t="s">
        <v>1640</v>
      </c>
      <c r="D375" s="194">
        <v>2000</v>
      </c>
      <c r="E375" s="194">
        <v>500</v>
      </c>
      <c r="F375" s="194">
        <f t="shared" si="14"/>
        <v>-1500</v>
      </c>
      <c r="G375" s="199" t="s">
        <v>1641</v>
      </c>
      <c r="H375" s="199" t="s">
        <v>1227</v>
      </c>
      <c r="I375" s="199"/>
    </row>
    <row r="376" s="176" customFormat="1" outlineLevel="3" spans="1:9">
      <c r="A376" s="194">
        <v>2050299</v>
      </c>
      <c r="B376" s="200">
        <v>50599</v>
      </c>
      <c r="C376" s="216" t="s">
        <v>1642</v>
      </c>
      <c r="D376" s="194">
        <v>700</v>
      </c>
      <c r="E376" s="194">
        <v>700</v>
      </c>
      <c r="F376" s="194">
        <f t="shared" si="14"/>
        <v>0</v>
      </c>
      <c r="G376" s="199" t="s">
        <v>1643</v>
      </c>
      <c r="H376" s="199" t="s">
        <v>1227</v>
      </c>
      <c r="I376" s="199"/>
    </row>
    <row r="377" s="176" customFormat="1" ht="40" customHeight="1" outlineLevel="3" spans="1:9">
      <c r="A377" s="194">
        <v>2050299</v>
      </c>
      <c r="B377" s="200">
        <v>50599</v>
      </c>
      <c r="C377" s="241" t="s">
        <v>1644</v>
      </c>
      <c r="D377" s="234">
        <v>72</v>
      </c>
      <c r="E377" s="234">
        <v>72</v>
      </c>
      <c r="F377" s="194">
        <f t="shared" si="14"/>
        <v>0</v>
      </c>
      <c r="G377" s="236" t="s">
        <v>1645</v>
      </c>
      <c r="H377" s="199" t="s">
        <v>1227</v>
      </c>
      <c r="I377" s="199"/>
    </row>
    <row r="378" s="176" customFormat="1" ht="60" customHeight="1" outlineLevel="3" spans="1:9">
      <c r="A378" s="194">
        <v>2050299</v>
      </c>
      <c r="B378" s="200">
        <v>50599</v>
      </c>
      <c r="C378" s="241" t="s">
        <v>1646</v>
      </c>
      <c r="D378" s="234">
        <v>477</v>
      </c>
      <c r="E378" s="234">
        <v>477</v>
      </c>
      <c r="F378" s="194">
        <f t="shared" si="14"/>
        <v>0</v>
      </c>
      <c r="G378" s="236" t="s">
        <v>1647</v>
      </c>
      <c r="H378" s="199" t="s">
        <v>1227</v>
      </c>
      <c r="I378" s="199"/>
    </row>
    <row r="379" s="176" customFormat="1" ht="40" customHeight="1" outlineLevel="3" spans="1:9">
      <c r="A379" s="194">
        <v>2050299</v>
      </c>
      <c r="B379" s="200">
        <v>50599</v>
      </c>
      <c r="C379" s="241" t="s">
        <v>1648</v>
      </c>
      <c r="D379" s="234">
        <v>450</v>
      </c>
      <c r="E379" s="234">
        <v>450</v>
      </c>
      <c r="F379" s="194">
        <f t="shared" si="14"/>
        <v>0</v>
      </c>
      <c r="G379" s="236" t="s">
        <v>1649</v>
      </c>
      <c r="H379" s="199" t="s">
        <v>1227</v>
      </c>
      <c r="I379" s="199"/>
    </row>
    <row r="380" s="176" customFormat="1" outlineLevel="3" spans="1:9">
      <c r="A380" s="194">
        <v>2050299</v>
      </c>
      <c r="B380" s="200">
        <v>50599</v>
      </c>
      <c r="C380" s="241" t="s">
        <v>1650</v>
      </c>
      <c r="D380" s="234">
        <v>57</v>
      </c>
      <c r="E380" s="234">
        <v>57</v>
      </c>
      <c r="F380" s="194">
        <f t="shared" si="14"/>
        <v>0</v>
      </c>
      <c r="G380" s="236" t="s">
        <v>1651</v>
      </c>
      <c r="H380" s="199" t="s">
        <v>1227</v>
      </c>
      <c r="I380" s="199"/>
    </row>
    <row r="381" s="176" customFormat="1" outlineLevel="3" spans="1:9">
      <c r="A381" s="194">
        <v>2050299</v>
      </c>
      <c r="B381" s="200">
        <v>50102</v>
      </c>
      <c r="C381" s="241" t="s">
        <v>1652</v>
      </c>
      <c r="D381" s="234">
        <v>285</v>
      </c>
      <c r="E381" s="234">
        <v>0</v>
      </c>
      <c r="F381" s="194">
        <f t="shared" si="14"/>
        <v>-285</v>
      </c>
      <c r="G381" s="236" t="s">
        <v>1653</v>
      </c>
      <c r="H381" s="199" t="s">
        <v>1227</v>
      </c>
      <c r="I381" s="199"/>
    </row>
    <row r="382" s="176" customFormat="1" ht="40" customHeight="1" outlineLevel="3" spans="1:9">
      <c r="A382" s="194">
        <v>2050299</v>
      </c>
      <c r="B382" s="200">
        <v>50501</v>
      </c>
      <c r="C382" s="241" t="s">
        <v>1654</v>
      </c>
      <c r="D382" s="234">
        <v>300</v>
      </c>
      <c r="E382" s="234">
        <v>390</v>
      </c>
      <c r="F382" s="194">
        <f t="shared" si="14"/>
        <v>90</v>
      </c>
      <c r="G382" s="236" t="s">
        <v>1655</v>
      </c>
      <c r="H382" s="199" t="s">
        <v>1227</v>
      </c>
      <c r="I382" s="199"/>
    </row>
    <row r="383" s="176" customFormat="1" ht="40" customHeight="1" outlineLevel="3" spans="1:9">
      <c r="A383" s="194">
        <v>2050299</v>
      </c>
      <c r="B383" s="200">
        <v>50599</v>
      </c>
      <c r="C383" s="241" t="s">
        <v>1656</v>
      </c>
      <c r="D383" s="234">
        <v>150</v>
      </c>
      <c r="E383" s="234">
        <v>150</v>
      </c>
      <c r="F383" s="194">
        <f t="shared" si="14"/>
        <v>0</v>
      </c>
      <c r="G383" s="236" t="s">
        <v>1657</v>
      </c>
      <c r="H383" s="199" t="s">
        <v>1227</v>
      </c>
      <c r="I383" s="199"/>
    </row>
    <row r="384" s="176" customFormat="1" ht="60" customHeight="1" outlineLevel="3" spans="1:9">
      <c r="A384" s="194">
        <v>2050299</v>
      </c>
      <c r="B384" s="200">
        <v>50599</v>
      </c>
      <c r="C384" s="241" t="s">
        <v>1658</v>
      </c>
      <c r="D384" s="234">
        <v>210</v>
      </c>
      <c r="E384" s="234">
        <v>230</v>
      </c>
      <c r="F384" s="194">
        <f t="shared" si="14"/>
        <v>20</v>
      </c>
      <c r="G384" s="236" t="s">
        <v>1659</v>
      </c>
      <c r="H384" s="199" t="s">
        <v>1227</v>
      </c>
      <c r="I384" s="199"/>
    </row>
    <row r="385" s="176" customFormat="1" ht="60" customHeight="1" outlineLevel="3" spans="1:9">
      <c r="A385" s="194">
        <v>2050299</v>
      </c>
      <c r="B385" s="200">
        <v>50501</v>
      </c>
      <c r="C385" s="241" t="s">
        <v>1660</v>
      </c>
      <c r="D385" s="234">
        <v>129</v>
      </c>
      <c r="E385" s="234">
        <v>129</v>
      </c>
      <c r="F385" s="194">
        <f t="shared" si="14"/>
        <v>0</v>
      </c>
      <c r="G385" s="236" t="s">
        <v>1661</v>
      </c>
      <c r="H385" s="199" t="s">
        <v>1227</v>
      </c>
      <c r="I385" s="199"/>
    </row>
    <row r="386" s="176" customFormat="1" ht="60" customHeight="1" outlineLevel="3" spans="1:9">
      <c r="A386" s="194">
        <v>2050299</v>
      </c>
      <c r="B386" s="200">
        <v>50901</v>
      </c>
      <c r="C386" s="241" t="s">
        <v>1662</v>
      </c>
      <c r="D386" s="234">
        <v>220</v>
      </c>
      <c r="E386" s="234">
        <v>220</v>
      </c>
      <c r="F386" s="194">
        <f t="shared" si="14"/>
        <v>0</v>
      </c>
      <c r="G386" s="236" t="s">
        <v>1663</v>
      </c>
      <c r="H386" s="199" t="s">
        <v>1227</v>
      </c>
      <c r="I386" s="199"/>
    </row>
    <row r="387" s="176" customFormat="1" outlineLevel="3" spans="1:9">
      <c r="A387" s="194">
        <v>2050299</v>
      </c>
      <c r="B387" s="200">
        <v>50999</v>
      </c>
      <c r="C387" s="241" t="s">
        <v>1664</v>
      </c>
      <c r="D387" s="234">
        <v>400</v>
      </c>
      <c r="E387" s="234">
        <v>400</v>
      </c>
      <c r="F387" s="194">
        <f t="shared" si="14"/>
        <v>0</v>
      </c>
      <c r="G387" s="236" t="s">
        <v>1665</v>
      </c>
      <c r="H387" s="199" t="s">
        <v>1227</v>
      </c>
      <c r="I387" s="199"/>
    </row>
    <row r="388" s="176" customFormat="1" outlineLevel="3" spans="1:9">
      <c r="A388" s="194">
        <v>2050299</v>
      </c>
      <c r="B388" s="200">
        <v>50599</v>
      </c>
      <c r="C388" s="241" t="s">
        <v>1666</v>
      </c>
      <c r="D388" s="234">
        <v>160</v>
      </c>
      <c r="E388" s="234">
        <v>160</v>
      </c>
      <c r="F388" s="194">
        <f t="shared" si="14"/>
        <v>0</v>
      </c>
      <c r="G388" s="236" t="s">
        <v>1665</v>
      </c>
      <c r="H388" s="199" t="s">
        <v>1227</v>
      </c>
      <c r="I388" s="199"/>
    </row>
    <row r="389" s="179" customFormat="1" outlineLevel="2" spans="1:9">
      <c r="A389" s="230">
        <v>20502</v>
      </c>
      <c r="B389" s="200"/>
      <c r="C389" s="231" t="s">
        <v>1667</v>
      </c>
      <c r="D389" s="230">
        <f>SUM(D390:D402)</f>
        <v>0</v>
      </c>
      <c r="E389" s="230">
        <f>SUM(E390:E402)</f>
        <v>552</v>
      </c>
      <c r="F389" s="230">
        <f t="shared" si="14"/>
        <v>552</v>
      </c>
      <c r="G389" s="232"/>
      <c r="H389" s="233"/>
      <c r="I389" s="233"/>
    </row>
    <row r="390" s="176" customFormat="1" outlineLevel="3" spans="1:9">
      <c r="A390" s="194">
        <v>2050299</v>
      </c>
      <c r="B390" s="200">
        <v>50299</v>
      </c>
      <c r="C390" s="216" t="s">
        <v>842</v>
      </c>
      <c r="D390" s="194"/>
      <c r="E390" s="194">
        <v>156</v>
      </c>
      <c r="F390" s="194">
        <f t="shared" si="14"/>
        <v>156</v>
      </c>
      <c r="G390" s="199" t="s">
        <v>1668</v>
      </c>
      <c r="H390" s="199" t="s">
        <v>1232</v>
      </c>
      <c r="I390" s="199"/>
    </row>
    <row r="391" s="176" customFormat="1" outlineLevel="3" spans="1:9">
      <c r="A391" s="194">
        <v>2050299</v>
      </c>
      <c r="B391" s="200">
        <v>50299</v>
      </c>
      <c r="C391" s="216" t="s">
        <v>899</v>
      </c>
      <c r="D391" s="194"/>
      <c r="E391" s="194">
        <v>98</v>
      </c>
      <c r="F391" s="194">
        <f t="shared" si="14"/>
        <v>98</v>
      </c>
      <c r="G391" s="199" t="s">
        <v>1669</v>
      </c>
      <c r="H391" s="199" t="s">
        <v>1232</v>
      </c>
      <c r="I391" s="199"/>
    </row>
    <row r="392" s="176" customFormat="1" outlineLevel="3" spans="1:9">
      <c r="A392" s="194">
        <v>2050299</v>
      </c>
      <c r="B392" s="200">
        <v>50299</v>
      </c>
      <c r="C392" s="216" t="s">
        <v>898</v>
      </c>
      <c r="D392" s="194"/>
      <c r="E392" s="194">
        <v>90</v>
      </c>
      <c r="F392" s="194">
        <f t="shared" si="14"/>
        <v>90</v>
      </c>
      <c r="G392" s="199" t="s">
        <v>1670</v>
      </c>
      <c r="H392" s="199" t="s">
        <v>1232</v>
      </c>
      <c r="I392" s="199"/>
    </row>
    <row r="393" s="176" customFormat="1" outlineLevel="3" spans="1:9">
      <c r="A393" s="194">
        <v>2050299</v>
      </c>
      <c r="B393" s="200">
        <v>50299</v>
      </c>
      <c r="C393" s="216" t="s">
        <v>1671</v>
      </c>
      <c r="D393" s="194"/>
      <c r="E393" s="194">
        <v>6</v>
      </c>
      <c r="F393" s="194">
        <f t="shared" si="14"/>
        <v>6</v>
      </c>
      <c r="G393" s="199" t="s">
        <v>1672</v>
      </c>
      <c r="H393" s="199" t="s">
        <v>1232</v>
      </c>
      <c r="I393" s="199"/>
    </row>
    <row r="394" s="176" customFormat="1" outlineLevel="3" spans="1:9">
      <c r="A394" s="194">
        <v>2050299</v>
      </c>
      <c r="B394" s="200">
        <v>50299</v>
      </c>
      <c r="C394" s="216" t="s">
        <v>883</v>
      </c>
      <c r="D394" s="194"/>
      <c r="E394" s="194">
        <v>15</v>
      </c>
      <c r="F394" s="194">
        <f t="shared" si="14"/>
        <v>15</v>
      </c>
      <c r="G394" s="199" t="s">
        <v>1673</v>
      </c>
      <c r="H394" s="199" t="s">
        <v>1232</v>
      </c>
      <c r="I394" s="199"/>
    </row>
    <row r="395" s="176" customFormat="1" outlineLevel="3" spans="1:9">
      <c r="A395" s="194">
        <v>2050299</v>
      </c>
      <c r="B395" s="200">
        <v>50299</v>
      </c>
      <c r="C395" s="216" t="s">
        <v>884</v>
      </c>
      <c r="D395" s="194"/>
      <c r="E395" s="194">
        <v>1</v>
      </c>
      <c r="F395" s="194">
        <f t="shared" si="14"/>
        <v>1</v>
      </c>
      <c r="G395" s="199" t="s">
        <v>1674</v>
      </c>
      <c r="H395" s="199" t="s">
        <v>1232</v>
      </c>
      <c r="I395" s="199"/>
    </row>
    <row r="396" s="176" customFormat="1" outlineLevel="3" spans="1:9">
      <c r="A396" s="194">
        <v>2050299</v>
      </c>
      <c r="B396" s="200">
        <v>50299</v>
      </c>
      <c r="C396" s="216" t="s">
        <v>885</v>
      </c>
      <c r="D396" s="194"/>
      <c r="E396" s="194">
        <v>6</v>
      </c>
      <c r="F396" s="194">
        <f t="shared" si="14"/>
        <v>6</v>
      </c>
      <c r="G396" s="199" t="s">
        <v>1672</v>
      </c>
      <c r="H396" s="199" t="s">
        <v>1232</v>
      </c>
      <c r="I396" s="199"/>
    </row>
    <row r="397" s="176" customFormat="1" outlineLevel="3" spans="1:9">
      <c r="A397" s="194">
        <v>2050299</v>
      </c>
      <c r="B397" s="200">
        <v>50299</v>
      </c>
      <c r="C397" s="216" t="s">
        <v>1675</v>
      </c>
      <c r="D397" s="194"/>
      <c r="E397" s="194">
        <v>18</v>
      </c>
      <c r="F397" s="194">
        <f t="shared" si="14"/>
        <v>18</v>
      </c>
      <c r="G397" s="199" t="s">
        <v>1676</v>
      </c>
      <c r="H397" s="199" t="s">
        <v>1232</v>
      </c>
      <c r="I397" s="199"/>
    </row>
    <row r="398" s="176" customFormat="1" outlineLevel="3" spans="1:9">
      <c r="A398" s="194">
        <v>2050299</v>
      </c>
      <c r="B398" s="200">
        <v>50299</v>
      </c>
      <c r="C398" s="216" t="s">
        <v>1677</v>
      </c>
      <c r="D398" s="194"/>
      <c r="E398" s="194">
        <v>5</v>
      </c>
      <c r="F398" s="194">
        <f t="shared" si="14"/>
        <v>5</v>
      </c>
      <c r="G398" s="199" t="s">
        <v>1678</v>
      </c>
      <c r="H398" s="199" t="s">
        <v>1232</v>
      </c>
      <c r="I398" s="199"/>
    </row>
    <row r="399" s="176" customFormat="1" outlineLevel="3" spans="1:9">
      <c r="A399" s="194">
        <v>2050299</v>
      </c>
      <c r="B399" s="200">
        <v>50299</v>
      </c>
      <c r="C399" s="216" t="s">
        <v>875</v>
      </c>
      <c r="D399" s="194"/>
      <c r="E399" s="194">
        <v>16</v>
      </c>
      <c r="F399" s="194">
        <f t="shared" si="14"/>
        <v>16</v>
      </c>
      <c r="G399" s="199" t="s">
        <v>1679</v>
      </c>
      <c r="H399" s="199" t="s">
        <v>1232</v>
      </c>
      <c r="I399" s="199"/>
    </row>
    <row r="400" s="176" customFormat="1" outlineLevel="3" spans="1:9">
      <c r="A400" s="194">
        <v>2050299</v>
      </c>
      <c r="B400" s="200">
        <v>50299</v>
      </c>
      <c r="C400" s="216" t="s">
        <v>1680</v>
      </c>
      <c r="D400" s="194"/>
      <c r="E400" s="194">
        <v>48</v>
      </c>
      <c r="F400" s="194">
        <f t="shared" ref="F400:F431" si="15">E400-D400</f>
        <v>48</v>
      </c>
      <c r="G400" s="199" t="s">
        <v>1681</v>
      </c>
      <c r="H400" s="199" t="s">
        <v>1232</v>
      </c>
      <c r="I400" s="199"/>
    </row>
    <row r="401" s="176" customFormat="1" outlineLevel="3" spans="1:9">
      <c r="A401" s="194">
        <v>2050299</v>
      </c>
      <c r="B401" s="200">
        <v>50299</v>
      </c>
      <c r="C401" s="216" t="s">
        <v>902</v>
      </c>
      <c r="D401" s="194"/>
      <c r="E401" s="194">
        <v>45</v>
      </c>
      <c r="F401" s="194">
        <f t="shared" si="15"/>
        <v>45</v>
      </c>
      <c r="G401" s="199" t="s">
        <v>1682</v>
      </c>
      <c r="H401" s="199" t="s">
        <v>1232</v>
      </c>
      <c r="I401" s="199"/>
    </row>
    <row r="402" s="176" customFormat="1" outlineLevel="3" spans="1:9">
      <c r="A402" s="194">
        <v>2050299</v>
      </c>
      <c r="B402" s="200">
        <v>50299</v>
      </c>
      <c r="C402" s="216" t="s">
        <v>843</v>
      </c>
      <c r="D402" s="194"/>
      <c r="E402" s="194">
        <v>48</v>
      </c>
      <c r="F402" s="194">
        <f t="shared" si="15"/>
        <v>48</v>
      </c>
      <c r="G402" s="199" t="s">
        <v>1681</v>
      </c>
      <c r="H402" s="199" t="s">
        <v>1232</v>
      </c>
      <c r="I402" s="199"/>
    </row>
    <row r="403" s="178" customFormat="1" outlineLevel="1" spans="1:9">
      <c r="A403" s="210">
        <v>20503</v>
      </c>
      <c r="B403" s="200"/>
      <c r="C403" s="229" t="s">
        <v>1683</v>
      </c>
      <c r="D403" s="210">
        <f>D404+D405</f>
        <v>551</v>
      </c>
      <c r="E403" s="210">
        <f>E404+E405</f>
        <v>536</v>
      </c>
      <c r="F403" s="210">
        <f t="shared" si="15"/>
        <v>-15</v>
      </c>
      <c r="G403" s="212"/>
      <c r="H403" s="213"/>
      <c r="I403" s="213"/>
    </row>
    <row r="404" s="176" customFormat="1" ht="40" customHeight="1" outlineLevel="2" spans="1:9">
      <c r="A404" s="194">
        <v>2050302</v>
      </c>
      <c r="B404" s="200">
        <v>50599</v>
      </c>
      <c r="C404" s="222" t="s">
        <v>1684</v>
      </c>
      <c r="D404" s="234">
        <v>400</v>
      </c>
      <c r="E404" s="234">
        <v>400</v>
      </c>
      <c r="F404" s="194">
        <f t="shared" si="15"/>
        <v>0</v>
      </c>
      <c r="G404" s="199" t="s">
        <v>1685</v>
      </c>
      <c r="H404" s="199" t="s">
        <v>1143</v>
      </c>
      <c r="I404" s="199" t="s">
        <v>1602</v>
      </c>
    </row>
    <row r="405" s="179" customFormat="1" outlineLevel="2" spans="1:9">
      <c r="A405" s="230">
        <v>2050302</v>
      </c>
      <c r="B405" s="200">
        <v>50599</v>
      </c>
      <c r="C405" s="242" t="s">
        <v>1686</v>
      </c>
      <c r="D405" s="230">
        <f>SUM(D406:D408)</f>
        <v>151</v>
      </c>
      <c r="E405" s="230">
        <f>SUM(E406:E408)</f>
        <v>136</v>
      </c>
      <c r="F405" s="230">
        <f t="shared" si="15"/>
        <v>-15</v>
      </c>
      <c r="G405" s="232"/>
      <c r="H405" s="233"/>
      <c r="I405" s="233"/>
    </row>
    <row r="406" s="176" customFormat="1" ht="60" customHeight="1" outlineLevel="3" spans="1:9">
      <c r="A406" s="194">
        <v>2050302</v>
      </c>
      <c r="B406" s="200">
        <v>50901</v>
      </c>
      <c r="C406" s="216" t="s">
        <v>1687</v>
      </c>
      <c r="D406" s="234">
        <v>16</v>
      </c>
      <c r="E406" s="234">
        <v>14</v>
      </c>
      <c r="F406" s="194">
        <f t="shared" si="15"/>
        <v>-2</v>
      </c>
      <c r="G406" s="236" t="s">
        <v>1688</v>
      </c>
      <c r="H406" s="199" t="s">
        <v>1227</v>
      </c>
      <c r="I406" s="199" t="s">
        <v>1602</v>
      </c>
    </row>
    <row r="407" s="176" customFormat="1" ht="60" customHeight="1" outlineLevel="3" spans="1:9">
      <c r="A407" s="194">
        <v>2050302</v>
      </c>
      <c r="B407" s="200">
        <v>50901</v>
      </c>
      <c r="C407" s="216" t="s">
        <v>1689</v>
      </c>
      <c r="D407" s="234">
        <v>130</v>
      </c>
      <c r="E407" s="234">
        <v>122</v>
      </c>
      <c r="F407" s="194">
        <f t="shared" si="15"/>
        <v>-8</v>
      </c>
      <c r="G407" s="236" t="s">
        <v>1690</v>
      </c>
      <c r="H407" s="199" t="s">
        <v>1227</v>
      </c>
      <c r="I407" s="199" t="s">
        <v>1602</v>
      </c>
    </row>
    <row r="408" s="176" customFormat="1" outlineLevel="3" spans="1:9">
      <c r="A408" s="194">
        <v>2050302</v>
      </c>
      <c r="B408" s="200">
        <v>50901</v>
      </c>
      <c r="C408" s="216" t="s">
        <v>1691</v>
      </c>
      <c r="D408" s="234">
        <v>5</v>
      </c>
      <c r="E408" s="234">
        <v>0</v>
      </c>
      <c r="F408" s="194">
        <f t="shared" si="15"/>
        <v>-5</v>
      </c>
      <c r="G408" s="243" t="s">
        <v>1692</v>
      </c>
      <c r="H408" s="199" t="s">
        <v>1227</v>
      </c>
      <c r="I408" s="199" t="s">
        <v>1602</v>
      </c>
    </row>
    <row r="409" s="176" customFormat="1" outlineLevel="1" spans="1:9">
      <c r="A409" s="194">
        <v>20507</v>
      </c>
      <c r="B409" s="200"/>
      <c r="C409" s="227" t="s">
        <v>1693</v>
      </c>
      <c r="D409" s="194">
        <f>SUM(D410)</f>
        <v>56</v>
      </c>
      <c r="E409" s="194">
        <f>SUM(E410)</f>
        <v>55</v>
      </c>
      <c r="F409" s="194">
        <f t="shared" si="15"/>
        <v>-1</v>
      </c>
      <c r="G409" s="198"/>
      <c r="H409" s="199"/>
      <c r="I409" s="199"/>
    </row>
    <row r="410" s="176" customFormat="1" ht="60" customHeight="1" outlineLevel="1" spans="1:9">
      <c r="A410" s="194">
        <v>2050701</v>
      </c>
      <c r="B410" s="200">
        <v>50599</v>
      </c>
      <c r="C410" s="216" t="s">
        <v>1694</v>
      </c>
      <c r="D410" s="234">
        <v>56</v>
      </c>
      <c r="E410" s="234">
        <v>55</v>
      </c>
      <c r="F410" s="194">
        <f t="shared" si="15"/>
        <v>-1</v>
      </c>
      <c r="G410" s="236" t="s">
        <v>1695</v>
      </c>
      <c r="H410" s="199" t="s">
        <v>1143</v>
      </c>
      <c r="I410" s="199" t="s">
        <v>1602</v>
      </c>
    </row>
    <row r="411" s="178" customFormat="1" outlineLevel="1" spans="1:9">
      <c r="A411" s="210">
        <v>20508</v>
      </c>
      <c r="B411" s="200">
        <v>50203</v>
      </c>
      <c r="C411" s="229" t="s">
        <v>1696</v>
      </c>
      <c r="D411" s="210">
        <f>D412+D414+D417</f>
        <v>670</v>
      </c>
      <c r="E411" s="210">
        <f>E412+E414+E417</f>
        <v>653</v>
      </c>
      <c r="F411" s="210">
        <f t="shared" si="15"/>
        <v>-17</v>
      </c>
      <c r="G411" s="212"/>
      <c r="H411" s="213"/>
      <c r="I411" s="213"/>
    </row>
    <row r="412" s="176" customFormat="1" outlineLevel="2" spans="1:9">
      <c r="A412" s="194">
        <v>20508</v>
      </c>
      <c r="B412" s="200"/>
      <c r="C412" s="225" t="s">
        <v>1697</v>
      </c>
      <c r="D412" s="194">
        <f>SUM(D413)</f>
        <v>413</v>
      </c>
      <c r="E412" s="194">
        <f>SUM(E413)</f>
        <v>413</v>
      </c>
      <c r="F412" s="194">
        <f t="shared" si="15"/>
        <v>0</v>
      </c>
      <c r="G412" s="198"/>
      <c r="H412" s="199"/>
      <c r="I412" s="199"/>
    </row>
    <row r="413" s="176" customFormat="1" ht="40" customHeight="1" outlineLevel="2" spans="1:9">
      <c r="A413" s="194">
        <v>2050801</v>
      </c>
      <c r="B413" s="200">
        <v>50203</v>
      </c>
      <c r="C413" s="216" t="s">
        <v>1698</v>
      </c>
      <c r="D413" s="194">
        <v>413</v>
      </c>
      <c r="E413" s="194">
        <v>413</v>
      </c>
      <c r="F413" s="194">
        <f t="shared" si="15"/>
        <v>0</v>
      </c>
      <c r="G413" s="199" t="s">
        <v>1699</v>
      </c>
      <c r="H413" s="199" t="s">
        <v>1227</v>
      </c>
      <c r="I413" s="199"/>
    </row>
    <row r="414" s="179" customFormat="1" outlineLevel="2" spans="1:9">
      <c r="A414" s="230">
        <v>20508</v>
      </c>
      <c r="B414" s="200"/>
      <c r="C414" s="231" t="s">
        <v>1700</v>
      </c>
      <c r="D414" s="230">
        <f>SUM(D415:D416)</f>
        <v>40</v>
      </c>
      <c r="E414" s="230">
        <f>SUM(E415:E416)</f>
        <v>40</v>
      </c>
      <c r="F414" s="230">
        <f t="shared" si="15"/>
        <v>0</v>
      </c>
      <c r="G414" s="232"/>
      <c r="H414" s="233"/>
      <c r="I414" s="233"/>
    </row>
    <row r="415" s="176" customFormat="1" outlineLevel="3" spans="1:9">
      <c r="A415" s="194">
        <v>2050801</v>
      </c>
      <c r="B415" s="200">
        <v>50502</v>
      </c>
      <c r="C415" s="216" t="s">
        <v>1701</v>
      </c>
      <c r="D415" s="194">
        <v>24</v>
      </c>
      <c r="E415" s="194">
        <v>24</v>
      </c>
      <c r="F415" s="194">
        <f t="shared" si="15"/>
        <v>0</v>
      </c>
      <c r="G415" s="199" t="s">
        <v>1702</v>
      </c>
      <c r="H415" s="199" t="s">
        <v>1143</v>
      </c>
      <c r="I415" s="199"/>
    </row>
    <row r="416" s="176" customFormat="1" outlineLevel="3" spans="1:9">
      <c r="A416" s="194">
        <v>2050802</v>
      </c>
      <c r="B416" s="200">
        <v>50203</v>
      </c>
      <c r="C416" s="216" t="s">
        <v>1703</v>
      </c>
      <c r="D416" s="194">
        <v>16</v>
      </c>
      <c r="E416" s="194">
        <v>16</v>
      </c>
      <c r="F416" s="194">
        <f t="shared" si="15"/>
        <v>0</v>
      </c>
      <c r="G416" s="198"/>
      <c r="H416" s="199" t="s">
        <v>1143</v>
      </c>
      <c r="I416" s="199"/>
    </row>
    <row r="417" s="176" customFormat="1" outlineLevel="2" spans="1:9">
      <c r="A417" s="194">
        <v>2050802</v>
      </c>
      <c r="B417" s="200">
        <v>50203</v>
      </c>
      <c r="C417" s="225" t="s">
        <v>1704</v>
      </c>
      <c r="D417" s="194">
        <v>217</v>
      </c>
      <c r="E417" s="194">
        <v>200</v>
      </c>
      <c r="F417" s="194">
        <f t="shared" si="15"/>
        <v>-17</v>
      </c>
      <c r="G417" s="199" t="s">
        <v>1705</v>
      </c>
      <c r="H417" s="199" t="s">
        <v>1227</v>
      </c>
      <c r="I417" s="199"/>
    </row>
    <row r="418" s="178" customFormat="1" ht="60" customHeight="1" outlineLevel="1" spans="1:9">
      <c r="A418" s="210">
        <v>20509</v>
      </c>
      <c r="B418" s="200"/>
      <c r="C418" s="229" t="s">
        <v>1706</v>
      </c>
      <c r="D418" s="210">
        <f>SUM(D419:D423)</f>
        <v>992</v>
      </c>
      <c r="E418" s="210">
        <f>SUM(E419:E423)</f>
        <v>1374</v>
      </c>
      <c r="F418" s="210">
        <f t="shared" si="15"/>
        <v>382</v>
      </c>
      <c r="G418" s="212" t="s">
        <v>1707</v>
      </c>
      <c r="H418" s="213"/>
      <c r="I418" s="213"/>
    </row>
    <row r="419" s="176" customFormat="1" ht="40" customHeight="1" outlineLevel="2" spans="1:9">
      <c r="A419" s="194">
        <v>2050999</v>
      </c>
      <c r="B419" s="200">
        <v>50599</v>
      </c>
      <c r="C419" s="216" t="s">
        <v>1708</v>
      </c>
      <c r="D419" s="194">
        <v>150</v>
      </c>
      <c r="E419" s="194">
        <v>150</v>
      </c>
      <c r="F419" s="194">
        <f t="shared" si="15"/>
        <v>0</v>
      </c>
      <c r="G419" s="199" t="s">
        <v>1709</v>
      </c>
      <c r="H419" s="199" t="s">
        <v>1227</v>
      </c>
      <c r="I419" s="199" t="s">
        <v>1602</v>
      </c>
    </row>
    <row r="420" s="176" customFormat="1" outlineLevel="2" spans="1:9">
      <c r="A420" s="194">
        <v>2050999</v>
      </c>
      <c r="B420" s="200">
        <v>50599</v>
      </c>
      <c r="C420" s="216" t="s">
        <v>1710</v>
      </c>
      <c r="D420" s="194">
        <v>100</v>
      </c>
      <c r="E420" s="194">
        <v>100</v>
      </c>
      <c r="F420" s="194">
        <f t="shared" si="15"/>
        <v>0</v>
      </c>
      <c r="G420" s="198"/>
      <c r="H420" s="199" t="s">
        <v>1227</v>
      </c>
      <c r="I420" s="199"/>
    </row>
    <row r="421" s="176" customFormat="1" outlineLevel="2" spans="1:9">
      <c r="A421" s="194">
        <v>2050999</v>
      </c>
      <c r="B421" s="200">
        <v>50599</v>
      </c>
      <c r="C421" s="216" t="s">
        <v>1711</v>
      </c>
      <c r="D421" s="194">
        <v>50</v>
      </c>
      <c r="E421" s="194">
        <v>50</v>
      </c>
      <c r="F421" s="194">
        <f t="shared" si="15"/>
        <v>0</v>
      </c>
      <c r="G421" s="198"/>
      <c r="H421" s="199" t="s">
        <v>1227</v>
      </c>
      <c r="I421" s="199"/>
    </row>
    <row r="422" s="176" customFormat="1" outlineLevel="2" spans="1:9">
      <c r="A422" s="194">
        <v>2050999</v>
      </c>
      <c r="B422" s="200">
        <v>50599</v>
      </c>
      <c r="C422" s="216" t="s">
        <v>1712</v>
      </c>
      <c r="D422" s="194">
        <v>200</v>
      </c>
      <c r="E422" s="194">
        <v>200</v>
      </c>
      <c r="F422" s="194">
        <f t="shared" si="15"/>
        <v>0</v>
      </c>
      <c r="G422" s="198"/>
      <c r="H422" s="199" t="s">
        <v>1227</v>
      </c>
      <c r="I422" s="199"/>
    </row>
    <row r="423" s="176" customFormat="1" outlineLevel="2" spans="1:9">
      <c r="A423" s="194">
        <v>2050999</v>
      </c>
      <c r="B423" s="200">
        <v>50599</v>
      </c>
      <c r="C423" s="216" t="s">
        <v>1713</v>
      </c>
      <c r="D423" s="194">
        <v>492</v>
      </c>
      <c r="E423" s="194">
        <v>874</v>
      </c>
      <c r="F423" s="194">
        <f t="shared" si="15"/>
        <v>382</v>
      </c>
      <c r="G423" s="199" t="s">
        <v>1336</v>
      </c>
      <c r="H423" s="199" t="s">
        <v>1227</v>
      </c>
      <c r="I423" s="199"/>
    </row>
    <row r="424" s="176" customFormat="1" ht="40" customHeight="1" outlineLevel="1" spans="1:9">
      <c r="A424" s="194">
        <v>2059999</v>
      </c>
      <c r="B424" s="200">
        <v>50299</v>
      </c>
      <c r="C424" s="227" t="s">
        <v>1714</v>
      </c>
      <c r="D424" s="194">
        <v>271</v>
      </c>
      <c r="E424" s="194">
        <v>276</v>
      </c>
      <c r="F424" s="194">
        <f t="shared" si="15"/>
        <v>5</v>
      </c>
      <c r="G424" s="199" t="s">
        <v>1715</v>
      </c>
      <c r="H424" s="199" t="s">
        <v>1227</v>
      </c>
      <c r="I424" s="199"/>
    </row>
    <row r="425" s="176" customFormat="1" ht="40" customHeight="1" outlineLevel="1" spans="1:9">
      <c r="A425" s="194">
        <v>2059999</v>
      </c>
      <c r="B425" s="200">
        <v>50299</v>
      </c>
      <c r="C425" s="227" t="s">
        <v>1716</v>
      </c>
      <c r="D425" s="194">
        <v>0</v>
      </c>
      <c r="E425" s="194">
        <v>500</v>
      </c>
      <c r="F425" s="194">
        <f t="shared" si="15"/>
        <v>500</v>
      </c>
      <c r="G425" s="199" t="s">
        <v>1717</v>
      </c>
      <c r="H425" s="199" t="s">
        <v>1227</v>
      </c>
      <c r="I425" s="199"/>
    </row>
    <row r="426" s="176" customFormat="1" spans="1:9">
      <c r="A426" s="194">
        <v>206</v>
      </c>
      <c r="B426" s="200"/>
      <c r="C426" s="201" t="s">
        <v>908</v>
      </c>
      <c r="D426" s="194">
        <f>D427+D430+D441</f>
        <v>451</v>
      </c>
      <c r="E426" s="194">
        <f>E427+E430+E441</f>
        <v>651</v>
      </c>
      <c r="F426" s="194">
        <f t="shared" si="15"/>
        <v>200</v>
      </c>
      <c r="G426" s="198"/>
      <c r="H426" s="199"/>
      <c r="I426" s="199"/>
    </row>
    <row r="427" s="176" customFormat="1" spans="1:9">
      <c r="A427" s="194">
        <v>20601</v>
      </c>
      <c r="B427" s="200"/>
      <c r="C427" s="227" t="s">
        <v>1718</v>
      </c>
      <c r="D427" s="194">
        <f>D428</f>
        <v>24</v>
      </c>
      <c r="E427" s="194">
        <f>E428</f>
        <v>24</v>
      </c>
      <c r="F427" s="194">
        <f t="shared" si="15"/>
        <v>0</v>
      </c>
      <c r="G427" s="198"/>
      <c r="H427" s="199"/>
      <c r="I427" s="199"/>
    </row>
    <row r="428" s="176" customFormat="1" outlineLevel="1" spans="1:9">
      <c r="A428" s="194">
        <v>20601</v>
      </c>
      <c r="B428" s="200"/>
      <c r="C428" s="224" t="s">
        <v>1719</v>
      </c>
      <c r="D428" s="194">
        <f>SUM(D429)</f>
        <v>24</v>
      </c>
      <c r="E428" s="194">
        <f>SUM(E429)</f>
        <v>24</v>
      </c>
      <c r="F428" s="194">
        <f t="shared" si="15"/>
        <v>0</v>
      </c>
      <c r="G428" s="198"/>
      <c r="H428" s="199"/>
      <c r="I428" s="199"/>
    </row>
    <row r="429" s="176" customFormat="1" outlineLevel="2" spans="1:9">
      <c r="A429" s="194">
        <v>2060102</v>
      </c>
      <c r="B429" s="200">
        <v>50201</v>
      </c>
      <c r="C429" s="216" t="s">
        <v>1720</v>
      </c>
      <c r="D429" s="194">
        <v>24</v>
      </c>
      <c r="E429" s="194">
        <v>24</v>
      </c>
      <c r="F429" s="194">
        <f t="shared" si="15"/>
        <v>0</v>
      </c>
      <c r="G429" s="198"/>
      <c r="H429" s="199" t="s">
        <v>1143</v>
      </c>
      <c r="I429" s="199"/>
    </row>
    <row r="430" s="177" customFormat="1" spans="1:9">
      <c r="A430" s="202">
        <v>20607</v>
      </c>
      <c r="B430" s="200"/>
      <c r="C430" s="203" t="s">
        <v>1721</v>
      </c>
      <c r="D430" s="202">
        <f>D431+D433+D436+D438</f>
        <v>127</v>
      </c>
      <c r="E430" s="202">
        <f>E431+E433+E436+E438</f>
        <v>127</v>
      </c>
      <c r="F430" s="202">
        <f t="shared" si="15"/>
        <v>0</v>
      </c>
      <c r="G430" s="204"/>
      <c r="H430" s="205"/>
      <c r="I430" s="205"/>
    </row>
    <row r="431" s="176" customFormat="1" outlineLevel="1" spans="1:9">
      <c r="A431" s="194">
        <v>20607</v>
      </c>
      <c r="B431" s="200"/>
      <c r="C431" s="224" t="s">
        <v>1722</v>
      </c>
      <c r="D431" s="194">
        <f>SUM(D432)</f>
        <v>19.2</v>
      </c>
      <c r="E431" s="194">
        <f>SUM(E432)</f>
        <v>19.2</v>
      </c>
      <c r="F431" s="194">
        <f t="shared" si="15"/>
        <v>0</v>
      </c>
      <c r="G431" s="198"/>
      <c r="H431" s="199"/>
      <c r="I431" s="199"/>
    </row>
    <row r="432" s="176" customFormat="1" outlineLevel="1" spans="1:9">
      <c r="A432" s="218">
        <v>2060702</v>
      </c>
      <c r="B432" s="200">
        <v>50201</v>
      </c>
      <c r="C432" s="216" t="s">
        <v>1723</v>
      </c>
      <c r="D432" s="194">
        <v>19.2</v>
      </c>
      <c r="E432" s="194">
        <v>19.2</v>
      </c>
      <c r="F432" s="194">
        <f t="shared" ref="F432:F446" si="16">E432-D432</f>
        <v>0</v>
      </c>
      <c r="G432" s="198"/>
      <c r="H432" s="199" t="s">
        <v>1143</v>
      </c>
      <c r="I432" s="199"/>
    </row>
    <row r="433" s="178" customFormat="1" outlineLevel="1" spans="1:9">
      <c r="A433" s="210">
        <v>20607</v>
      </c>
      <c r="B433" s="200"/>
      <c r="C433" s="217" t="s">
        <v>1724</v>
      </c>
      <c r="D433" s="210">
        <f>SUM(D434:D435)</f>
        <v>4.8</v>
      </c>
      <c r="E433" s="210">
        <f>SUM(E434:E435)</f>
        <v>4.8</v>
      </c>
      <c r="F433" s="210">
        <f t="shared" si="16"/>
        <v>0</v>
      </c>
      <c r="G433" s="212"/>
      <c r="H433" s="213"/>
      <c r="I433" s="213"/>
    </row>
    <row r="434" s="176" customFormat="1" outlineLevel="2" spans="1:9">
      <c r="A434" s="194">
        <v>2060702</v>
      </c>
      <c r="B434" s="200">
        <v>50299</v>
      </c>
      <c r="C434" s="216" t="s">
        <v>1725</v>
      </c>
      <c r="D434" s="194">
        <v>2.4</v>
      </c>
      <c r="E434" s="194">
        <v>2.4</v>
      </c>
      <c r="F434" s="194">
        <f t="shared" si="16"/>
        <v>0</v>
      </c>
      <c r="G434" s="198"/>
      <c r="H434" s="199" t="s">
        <v>1143</v>
      </c>
      <c r="I434" s="199"/>
    </row>
    <row r="435" s="176" customFormat="1" outlineLevel="2" spans="1:9">
      <c r="A435" s="194">
        <v>2060702</v>
      </c>
      <c r="B435" s="200">
        <v>50299</v>
      </c>
      <c r="C435" s="216" t="s">
        <v>1726</v>
      </c>
      <c r="D435" s="194">
        <v>2.4</v>
      </c>
      <c r="E435" s="194">
        <v>2.4</v>
      </c>
      <c r="F435" s="194">
        <f t="shared" si="16"/>
        <v>0</v>
      </c>
      <c r="G435" s="198"/>
      <c r="H435" s="199" t="s">
        <v>1143</v>
      </c>
      <c r="I435" s="199"/>
    </row>
    <row r="436" s="176" customFormat="1" outlineLevel="1" spans="1:9">
      <c r="A436" s="194">
        <v>20607</v>
      </c>
      <c r="B436" s="200">
        <v>50201</v>
      </c>
      <c r="C436" s="224" t="s">
        <v>1727</v>
      </c>
      <c r="D436" s="194">
        <f>SUM(D437)</f>
        <v>64</v>
      </c>
      <c r="E436" s="194">
        <f>SUM(E437)</f>
        <v>64</v>
      </c>
      <c r="F436" s="194">
        <f t="shared" si="16"/>
        <v>0</v>
      </c>
      <c r="G436" s="198"/>
      <c r="H436" s="199"/>
      <c r="I436" s="199"/>
    </row>
    <row r="437" s="176" customFormat="1" outlineLevel="1" spans="1:9">
      <c r="A437" s="194">
        <v>2060702</v>
      </c>
      <c r="B437" s="200">
        <v>50201</v>
      </c>
      <c r="C437" s="216" t="s">
        <v>1728</v>
      </c>
      <c r="D437" s="194">
        <v>64</v>
      </c>
      <c r="E437" s="194">
        <v>64</v>
      </c>
      <c r="F437" s="194">
        <f t="shared" si="16"/>
        <v>0</v>
      </c>
      <c r="G437" s="199" t="s">
        <v>1729</v>
      </c>
      <c r="H437" s="199" t="s">
        <v>1227</v>
      </c>
      <c r="I437" s="199"/>
    </row>
    <row r="438" s="178" customFormat="1" outlineLevel="1" spans="1:9">
      <c r="A438" s="214">
        <v>20607</v>
      </c>
      <c r="B438" s="200"/>
      <c r="C438" s="217" t="s">
        <v>1730</v>
      </c>
      <c r="D438" s="210">
        <f>SUM(D439:D440)</f>
        <v>39</v>
      </c>
      <c r="E438" s="210">
        <f>SUM(E439:E440)</f>
        <v>39</v>
      </c>
      <c r="F438" s="210">
        <f t="shared" si="16"/>
        <v>0</v>
      </c>
      <c r="G438" s="212"/>
      <c r="H438" s="213"/>
      <c r="I438" s="213"/>
    </row>
    <row r="439" s="176" customFormat="1" outlineLevel="2" spans="1:9">
      <c r="A439" s="194">
        <v>2060799</v>
      </c>
      <c r="B439" s="200">
        <v>50201</v>
      </c>
      <c r="C439" s="216" t="s">
        <v>1731</v>
      </c>
      <c r="D439" s="194">
        <v>23</v>
      </c>
      <c r="E439" s="194">
        <v>23</v>
      </c>
      <c r="F439" s="194">
        <f t="shared" si="16"/>
        <v>0</v>
      </c>
      <c r="G439" s="199" t="s">
        <v>1732</v>
      </c>
      <c r="H439" s="199" t="s">
        <v>1289</v>
      </c>
      <c r="I439" s="199"/>
    </row>
    <row r="440" s="176" customFormat="1" ht="40" customHeight="1" outlineLevel="2" spans="1:9">
      <c r="A440" s="194">
        <v>2060799</v>
      </c>
      <c r="B440" s="200">
        <v>50201</v>
      </c>
      <c r="C440" s="216" t="s">
        <v>1733</v>
      </c>
      <c r="D440" s="194">
        <v>16</v>
      </c>
      <c r="E440" s="194">
        <v>16</v>
      </c>
      <c r="F440" s="194">
        <f t="shared" si="16"/>
        <v>0</v>
      </c>
      <c r="G440" s="199" t="s">
        <v>1734</v>
      </c>
      <c r="H440" s="199" t="s">
        <v>1289</v>
      </c>
      <c r="I440" s="199"/>
    </row>
    <row r="441" s="176" customFormat="1" spans="1:9">
      <c r="A441" s="194">
        <v>20699</v>
      </c>
      <c r="B441" s="200"/>
      <c r="C441" s="227" t="s">
        <v>1735</v>
      </c>
      <c r="D441" s="194">
        <f>SUM(D442)</f>
        <v>300</v>
      </c>
      <c r="E441" s="194">
        <f>SUM(E442)</f>
        <v>500</v>
      </c>
      <c r="F441" s="194">
        <f t="shared" si="16"/>
        <v>200</v>
      </c>
      <c r="G441" s="198"/>
      <c r="H441" s="199"/>
      <c r="I441" s="199"/>
    </row>
    <row r="442" s="176" customFormat="1" outlineLevel="1" spans="1:9">
      <c r="A442" s="194">
        <v>2069901</v>
      </c>
      <c r="B442" s="200">
        <v>50299</v>
      </c>
      <c r="C442" s="216" t="s">
        <v>1736</v>
      </c>
      <c r="D442" s="194">
        <v>300</v>
      </c>
      <c r="E442" s="194">
        <v>500</v>
      </c>
      <c r="F442" s="194">
        <f t="shared" si="16"/>
        <v>200</v>
      </c>
      <c r="G442" s="199" t="s">
        <v>1737</v>
      </c>
      <c r="H442" s="199" t="s">
        <v>1227</v>
      </c>
      <c r="I442" s="199"/>
    </row>
    <row r="443" s="177" customFormat="1" spans="1:9">
      <c r="A443" s="202">
        <v>207</v>
      </c>
      <c r="B443" s="200"/>
      <c r="C443" s="228" t="s">
        <v>913</v>
      </c>
      <c r="D443" s="202">
        <f>D444+D472+D474+D478+D486</f>
        <v>1023.6</v>
      </c>
      <c r="E443" s="202">
        <f>E444+E472+E474+E478+E486</f>
        <v>1038.8</v>
      </c>
      <c r="F443" s="202">
        <f t="shared" si="16"/>
        <v>15.1999999999999</v>
      </c>
      <c r="G443" s="204"/>
      <c r="H443" s="205"/>
      <c r="I443" s="205"/>
    </row>
    <row r="444" s="178" customFormat="1" spans="1:9">
      <c r="A444" s="210">
        <v>20701</v>
      </c>
      <c r="B444" s="200"/>
      <c r="C444" s="229" t="s">
        <v>1738</v>
      </c>
      <c r="D444" s="210">
        <f>D445+D462+D465+D467+D469</f>
        <v>638</v>
      </c>
      <c r="E444" s="210">
        <f>E445+E462+E465+E467+E469</f>
        <v>643</v>
      </c>
      <c r="F444" s="210">
        <f t="shared" si="16"/>
        <v>5</v>
      </c>
      <c r="G444" s="212"/>
      <c r="H444" s="213"/>
      <c r="I444" s="213"/>
    </row>
    <row r="445" s="179" customFormat="1" outlineLevel="1" spans="1:9">
      <c r="A445" s="230">
        <v>20701</v>
      </c>
      <c r="B445" s="200"/>
      <c r="C445" s="244" t="s">
        <v>1739</v>
      </c>
      <c r="D445" s="230">
        <f>SUM(D446:D461)</f>
        <v>200</v>
      </c>
      <c r="E445" s="230">
        <f>SUM(E446:E461)</f>
        <v>200</v>
      </c>
      <c r="F445" s="230">
        <f t="shared" si="16"/>
        <v>0</v>
      </c>
      <c r="G445" s="232"/>
      <c r="H445" s="233"/>
      <c r="I445" s="233"/>
    </row>
    <row r="446" s="176" customFormat="1" ht="40" customHeight="1" outlineLevel="2" spans="1:9">
      <c r="A446" s="194">
        <v>2070104</v>
      </c>
      <c r="B446" s="200">
        <v>50299</v>
      </c>
      <c r="C446" s="216" t="s">
        <v>1740</v>
      </c>
      <c r="D446" s="194">
        <v>40</v>
      </c>
      <c r="E446" s="194">
        <v>40</v>
      </c>
      <c r="F446" s="194">
        <f t="shared" si="16"/>
        <v>0</v>
      </c>
      <c r="G446" s="199" t="s">
        <v>1741</v>
      </c>
      <c r="H446" s="199" t="s">
        <v>1143</v>
      </c>
      <c r="I446" s="199"/>
    </row>
    <row r="447" s="176" customFormat="1" outlineLevel="2" spans="1:9">
      <c r="A447" s="194">
        <v>2070104</v>
      </c>
      <c r="B447" s="200">
        <v>50299</v>
      </c>
      <c r="C447" s="216" t="s">
        <v>1742</v>
      </c>
      <c r="D447" s="194">
        <v>8</v>
      </c>
      <c r="E447" s="194">
        <v>8</v>
      </c>
      <c r="F447" s="194"/>
      <c r="G447" s="198" t="s">
        <v>1743</v>
      </c>
      <c r="H447" s="199" t="s">
        <v>1143</v>
      </c>
      <c r="I447" s="199" t="s">
        <v>1602</v>
      </c>
    </row>
    <row r="448" s="176" customFormat="1" outlineLevel="2" spans="1:9">
      <c r="A448" s="194">
        <v>2070104</v>
      </c>
      <c r="B448" s="200">
        <v>50209</v>
      </c>
      <c r="C448" s="216" t="s">
        <v>1744</v>
      </c>
      <c r="D448" s="194">
        <v>14.4</v>
      </c>
      <c r="E448" s="194">
        <v>14.4</v>
      </c>
      <c r="F448" s="194">
        <f t="shared" ref="F448:F511" si="17">E448-D448</f>
        <v>0</v>
      </c>
      <c r="G448" s="198"/>
      <c r="H448" s="199" t="s">
        <v>1143</v>
      </c>
      <c r="I448" s="199"/>
    </row>
    <row r="449" s="176" customFormat="1" outlineLevel="2" spans="1:9">
      <c r="A449" s="194">
        <v>2070105</v>
      </c>
      <c r="B449" s="200">
        <v>50299</v>
      </c>
      <c r="C449" s="216" t="s">
        <v>1745</v>
      </c>
      <c r="D449" s="194">
        <v>12</v>
      </c>
      <c r="E449" s="194">
        <v>12</v>
      </c>
      <c r="F449" s="194">
        <f t="shared" si="17"/>
        <v>0</v>
      </c>
      <c r="G449" s="198"/>
      <c r="H449" s="199" t="s">
        <v>1143</v>
      </c>
      <c r="I449" s="199"/>
    </row>
    <row r="450" s="176" customFormat="1" outlineLevel="2" spans="1:9">
      <c r="A450" s="194">
        <v>2070107</v>
      </c>
      <c r="B450" s="200">
        <v>50299</v>
      </c>
      <c r="C450" s="216" t="s">
        <v>1746</v>
      </c>
      <c r="D450" s="194">
        <v>12</v>
      </c>
      <c r="E450" s="194">
        <v>12</v>
      </c>
      <c r="F450" s="194">
        <f t="shared" si="17"/>
        <v>0</v>
      </c>
      <c r="G450" s="198"/>
      <c r="H450" s="199" t="s">
        <v>1143</v>
      </c>
      <c r="I450" s="199"/>
    </row>
    <row r="451" s="176" customFormat="1" outlineLevel="2" spans="1:9">
      <c r="A451" s="194">
        <v>2070107</v>
      </c>
      <c r="B451" s="200">
        <v>50299</v>
      </c>
      <c r="C451" s="216" t="s">
        <v>1747</v>
      </c>
      <c r="D451" s="194">
        <v>16</v>
      </c>
      <c r="E451" s="194">
        <v>16</v>
      </c>
      <c r="F451" s="194">
        <f t="shared" si="17"/>
        <v>0</v>
      </c>
      <c r="G451" s="198"/>
      <c r="H451" s="199" t="s">
        <v>1143</v>
      </c>
      <c r="I451" s="199"/>
    </row>
    <row r="452" s="176" customFormat="1" outlineLevel="2" spans="1:9">
      <c r="A452" s="194">
        <v>2070107</v>
      </c>
      <c r="B452" s="200">
        <v>50299</v>
      </c>
      <c r="C452" s="216" t="s">
        <v>1748</v>
      </c>
      <c r="D452" s="194">
        <v>8</v>
      </c>
      <c r="E452" s="194">
        <v>8</v>
      </c>
      <c r="F452" s="194">
        <f t="shared" si="17"/>
        <v>0</v>
      </c>
      <c r="G452" s="198"/>
      <c r="H452" s="199" t="s">
        <v>1143</v>
      </c>
      <c r="I452" s="199"/>
    </row>
    <row r="453" s="176" customFormat="1" outlineLevel="2" spans="1:9">
      <c r="A453" s="194">
        <v>2070107</v>
      </c>
      <c r="B453" s="200">
        <v>50299</v>
      </c>
      <c r="C453" s="216" t="s">
        <v>1749</v>
      </c>
      <c r="D453" s="194">
        <v>5.6</v>
      </c>
      <c r="E453" s="194">
        <v>5.6</v>
      </c>
      <c r="F453" s="194">
        <f t="shared" si="17"/>
        <v>0</v>
      </c>
      <c r="G453" s="198"/>
      <c r="H453" s="199" t="s">
        <v>1143</v>
      </c>
      <c r="I453" s="199"/>
    </row>
    <row r="454" s="176" customFormat="1" outlineLevel="2" spans="1:9">
      <c r="A454" s="194">
        <v>2070108</v>
      </c>
      <c r="B454" s="200">
        <v>50299</v>
      </c>
      <c r="C454" s="216" t="s">
        <v>1750</v>
      </c>
      <c r="D454" s="194">
        <v>8</v>
      </c>
      <c r="E454" s="194">
        <v>8</v>
      </c>
      <c r="F454" s="194">
        <f t="shared" si="17"/>
        <v>0</v>
      </c>
      <c r="G454" s="198"/>
      <c r="H454" s="199" t="s">
        <v>1143</v>
      </c>
      <c r="I454" s="199"/>
    </row>
    <row r="455" s="176" customFormat="1" outlineLevel="2" spans="1:9">
      <c r="A455" s="194">
        <v>2070108</v>
      </c>
      <c r="B455" s="200">
        <v>50299</v>
      </c>
      <c r="C455" s="216" t="s">
        <v>1751</v>
      </c>
      <c r="D455" s="194">
        <v>20</v>
      </c>
      <c r="E455" s="194">
        <v>20</v>
      </c>
      <c r="F455" s="194">
        <f t="shared" si="17"/>
        <v>0</v>
      </c>
      <c r="G455" s="199" t="s">
        <v>1752</v>
      </c>
      <c r="H455" s="199" t="s">
        <v>1143</v>
      </c>
      <c r="I455" s="199"/>
    </row>
    <row r="456" s="176" customFormat="1" outlineLevel="2" spans="1:9">
      <c r="A456" s="194">
        <v>2070109</v>
      </c>
      <c r="B456" s="200">
        <v>50299</v>
      </c>
      <c r="C456" s="216" t="s">
        <v>1753</v>
      </c>
      <c r="D456" s="194">
        <v>8</v>
      </c>
      <c r="E456" s="194">
        <v>8</v>
      </c>
      <c r="F456" s="194">
        <f t="shared" si="17"/>
        <v>0</v>
      </c>
      <c r="G456" s="199" t="s">
        <v>1754</v>
      </c>
      <c r="H456" s="199" t="s">
        <v>1143</v>
      </c>
      <c r="I456" s="199" t="s">
        <v>1602</v>
      </c>
    </row>
    <row r="457" s="176" customFormat="1" outlineLevel="2" spans="1:9">
      <c r="A457" s="194">
        <v>2070109</v>
      </c>
      <c r="B457" s="200">
        <v>50299</v>
      </c>
      <c r="C457" s="216" t="s">
        <v>1755</v>
      </c>
      <c r="D457" s="194">
        <v>8</v>
      </c>
      <c r="E457" s="194">
        <v>8</v>
      </c>
      <c r="F457" s="194">
        <f t="shared" si="17"/>
        <v>0</v>
      </c>
      <c r="G457" s="198"/>
      <c r="H457" s="199" t="s">
        <v>1143</v>
      </c>
      <c r="I457" s="199"/>
    </row>
    <row r="458" s="176" customFormat="1" outlineLevel="2" spans="1:9">
      <c r="A458" s="194">
        <v>2070109</v>
      </c>
      <c r="B458" s="200">
        <v>50299</v>
      </c>
      <c r="C458" s="216" t="s">
        <v>1756</v>
      </c>
      <c r="D458" s="194">
        <v>8</v>
      </c>
      <c r="E458" s="194">
        <v>8</v>
      </c>
      <c r="F458" s="194">
        <f t="shared" si="17"/>
        <v>0</v>
      </c>
      <c r="G458" s="198"/>
      <c r="H458" s="199" t="s">
        <v>1143</v>
      </c>
      <c r="I458" s="199"/>
    </row>
    <row r="459" s="176" customFormat="1" outlineLevel="2" spans="1:9">
      <c r="A459" s="194">
        <v>2070111</v>
      </c>
      <c r="B459" s="200">
        <v>50201</v>
      </c>
      <c r="C459" s="216" t="s">
        <v>1757</v>
      </c>
      <c r="D459" s="194">
        <v>8</v>
      </c>
      <c r="E459" s="194">
        <v>8</v>
      </c>
      <c r="F459" s="194">
        <f t="shared" si="17"/>
        <v>0</v>
      </c>
      <c r="G459" s="198"/>
      <c r="H459" s="199" t="s">
        <v>1143</v>
      </c>
      <c r="I459" s="199"/>
    </row>
    <row r="460" s="176" customFormat="1" outlineLevel="2" spans="1:9">
      <c r="A460" s="194">
        <v>2070111</v>
      </c>
      <c r="B460" s="200">
        <v>50299</v>
      </c>
      <c r="C460" s="216" t="s">
        <v>1758</v>
      </c>
      <c r="D460" s="194">
        <v>16</v>
      </c>
      <c r="E460" s="194">
        <v>16</v>
      </c>
      <c r="F460" s="194">
        <f t="shared" si="17"/>
        <v>0</v>
      </c>
      <c r="G460" s="198"/>
      <c r="H460" s="199" t="s">
        <v>1143</v>
      </c>
      <c r="I460" s="199"/>
    </row>
    <row r="461" s="176" customFormat="1" outlineLevel="2" spans="1:9">
      <c r="A461" s="194">
        <v>2070199</v>
      </c>
      <c r="B461" s="200">
        <v>50299</v>
      </c>
      <c r="C461" s="216" t="s">
        <v>1759</v>
      </c>
      <c r="D461" s="194">
        <v>8</v>
      </c>
      <c r="E461" s="194">
        <v>8</v>
      </c>
      <c r="F461" s="194">
        <f t="shared" si="17"/>
        <v>0</v>
      </c>
      <c r="G461" s="198"/>
      <c r="H461" s="199" t="s">
        <v>1143</v>
      </c>
      <c r="I461" s="199"/>
    </row>
    <row r="462" s="179" customFormat="1" outlineLevel="1" spans="1:9">
      <c r="A462" s="230">
        <v>20701</v>
      </c>
      <c r="B462" s="200"/>
      <c r="C462" s="244" t="s">
        <v>1760</v>
      </c>
      <c r="D462" s="230">
        <f>SUM(D463:D464)</f>
        <v>29</v>
      </c>
      <c r="E462" s="230">
        <f>SUM(E463:E464)</f>
        <v>34</v>
      </c>
      <c r="F462" s="230">
        <f t="shared" si="17"/>
        <v>5</v>
      </c>
      <c r="G462" s="232"/>
      <c r="H462" s="233"/>
      <c r="I462" s="233"/>
    </row>
    <row r="463" s="176" customFormat="1" outlineLevel="2" spans="1:9">
      <c r="A463" s="194">
        <v>2070112</v>
      </c>
      <c r="B463" s="200">
        <v>50299</v>
      </c>
      <c r="C463" s="216" t="s">
        <v>1761</v>
      </c>
      <c r="D463" s="194">
        <v>24</v>
      </c>
      <c r="E463" s="194">
        <v>24</v>
      </c>
      <c r="F463" s="194">
        <f t="shared" si="17"/>
        <v>0</v>
      </c>
      <c r="G463" s="199" t="s">
        <v>1762</v>
      </c>
      <c r="H463" s="199" t="s">
        <v>1143</v>
      </c>
      <c r="I463" s="199"/>
    </row>
    <row r="464" s="176" customFormat="1" outlineLevel="2" spans="1:9">
      <c r="A464" s="194">
        <v>2070199</v>
      </c>
      <c r="B464" s="200">
        <v>50299</v>
      </c>
      <c r="C464" s="216" t="s">
        <v>1763</v>
      </c>
      <c r="D464" s="194">
        <v>5</v>
      </c>
      <c r="E464" s="194">
        <v>10</v>
      </c>
      <c r="F464" s="194">
        <f t="shared" si="17"/>
        <v>5</v>
      </c>
      <c r="G464" s="199" t="s">
        <v>1764</v>
      </c>
      <c r="H464" s="199" t="s">
        <v>1232</v>
      </c>
      <c r="I464" s="199"/>
    </row>
    <row r="465" s="176" customFormat="1" outlineLevel="1" spans="1:9">
      <c r="A465" s="194">
        <v>20701</v>
      </c>
      <c r="B465" s="200"/>
      <c r="C465" s="224" t="s">
        <v>1765</v>
      </c>
      <c r="D465" s="194">
        <f>SUM(D466)</f>
        <v>12</v>
      </c>
      <c r="E465" s="194">
        <f>SUM(E466)</f>
        <v>12</v>
      </c>
      <c r="F465" s="194">
        <f t="shared" si="17"/>
        <v>0</v>
      </c>
      <c r="G465" s="198"/>
      <c r="H465" s="199"/>
      <c r="I465" s="199"/>
    </row>
    <row r="466" s="176" customFormat="1" ht="40" customHeight="1" outlineLevel="1" spans="1:9">
      <c r="A466" s="194">
        <v>2070111</v>
      </c>
      <c r="B466" s="200">
        <v>50299</v>
      </c>
      <c r="C466" s="216" t="s">
        <v>1766</v>
      </c>
      <c r="D466" s="194">
        <v>12</v>
      </c>
      <c r="E466" s="194">
        <v>12</v>
      </c>
      <c r="F466" s="194">
        <f t="shared" si="17"/>
        <v>0</v>
      </c>
      <c r="G466" s="199" t="s">
        <v>1767</v>
      </c>
      <c r="H466" s="199" t="s">
        <v>1143</v>
      </c>
      <c r="I466" s="199"/>
    </row>
    <row r="467" s="176" customFormat="1" outlineLevel="1" spans="1:9">
      <c r="A467" s="194">
        <v>20701</v>
      </c>
      <c r="B467" s="200"/>
      <c r="C467" s="224" t="s">
        <v>1768</v>
      </c>
      <c r="D467" s="194">
        <f>SUM(D468)</f>
        <v>10</v>
      </c>
      <c r="E467" s="194">
        <f>SUM(E468)</f>
        <v>10</v>
      </c>
      <c r="F467" s="194">
        <f t="shared" si="17"/>
        <v>0</v>
      </c>
      <c r="G467" s="198"/>
      <c r="H467" s="199"/>
      <c r="I467" s="199"/>
    </row>
    <row r="468" s="176" customFormat="1" outlineLevel="1" spans="1:9">
      <c r="A468" s="194">
        <v>2070114</v>
      </c>
      <c r="B468" s="200">
        <v>50299</v>
      </c>
      <c r="C468" s="222" t="s">
        <v>1769</v>
      </c>
      <c r="D468" s="194">
        <v>10</v>
      </c>
      <c r="E468" s="194">
        <v>10</v>
      </c>
      <c r="F468" s="194">
        <f t="shared" si="17"/>
        <v>0</v>
      </c>
      <c r="G468" s="198"/>
      <c r="H468" s="199" t="s">
        <v>1143</v>
      </c>
      <c r="I468" s="199"/>
    </row>
    <row r="469" s="179" customFormat="1" outlineLevel="1" spans="1:9">
      <c r="A469" s="230">
        <v>20701</v>
      </c>
      <c r="B469" s="200"/>
      <c r="C469" s="244" t="s">
        <v>1770</v>
      </c>
      <c r="D469" s="230">
        <f>SUM(D470:D471)</f>
        <v>387</v>
      </c>
      <c r="E469" s="230">
        <f>SUM(E470:E471)</f>
        <v>387</v>
      </c>
      <c r="F469" s="230">
        <f t="shared" si="17"/>
        <v>0</v>
      </c>
      <c r="G469" s="232"/>
      <c r="H469" s="233"/>
      <c r="I469" s="233"/>
    </row>
    <row r="470" s="176" customFormat="1" outlineLevel="2" spans="1:9">
      <c r="A470" s="194">
        <v>2070114</v>
      </c>
      <c r="B470" s="200">
        <v>50299</v>
      </c>
      <c r="C470" s="216" t="s">
        <v>1771</v>
      </c>
      <c r="D470" s="194">
        <v>300</v>
      </c>
      <c r="E470" s="194">
        <v>300</v>
      </c>
      <c r="F470" s="194">
        <f t="shared" si="17"/>
        <v>0</v>
      </c>
      <c r="G470" s="199" t="s">
        <v>1336</v>
      </c>
      <c r="H470" s="199" t="s">
        <v>1227</v>
      </c>
      <c r="I470" s="199"/>
    </row>
    <row r="471" s="176" customFormat="1" ht="40" customHeight="1" outlineLevel="2" spans="1:9">
      <c r="A471" s="194">
        <v>2070114</v>
      </c>
      <c r="B471" s="200">
        <v>50101</v>
      </c>
      <c r="C471" s="216" t="s">
        <v>1772</v>
      </c>
      <c r="D471" s="194">
        <v>87</v>
      </c>
      <c r="E471" s="194">
        <v>87</v>
      </c>
      <c r="F471" s="194">
        <f t="shared" si="17"/>
        <v>0</v>
      </c>
      <c r="G471" s="226" t="s">
        <v>1773</v>
      </c>
      <c r="H471" s="199" t="s">
        <v>1289</v>
      </c>
      <c r="I471" s="199"/>
    </row>
    <row r="472" s="176" customFormat="1" spans="1:9">
      <c r="A472" s="194">
        <v>20702</v>
      </c>
      <c r="B472" s="200"/>
      <c r="C472" s="227" t="s">
        <v>1774</v>
      </c>
      <c r="D472" s="194">
        <f>SUM(D473)</f>
        <v>24</v>
      </c>
      <c r="E472" s="194">
        <f>SUM(E473)</f>
        <v>24</v>
      </c>
      <c r="F472" s="194">
        <f t="shared" si="17"/>
        <v>0</v>
      </c>
      <c r="G472" s="198"/>
      <c r="H472" s="199"/>
      <c r="I472" s="199"/>
    </row>
    <row r="473" s="176" customFormat="1" outlineLevel="1" spans="1:9">
      <c r="A473" s="194">
        <v>2070204</v>
      </c>
      <c r="B473" s="200">
        <v>50299</v>
      </c>
      <c r="C473" s="216" t="s">
        <v>1775</v>
      </c>
      <c r="D473" s="194">
        <v>24</v>
      </c>
      <c r="E473" s="194">
        <v>24</v>
      </c>
      <c r="F473" s="194">
        <f t="shared" si="17"/>
        <v>0</v>
      </c>
      <c r="G473" s="198"/>
      <c r="H473" s="199" t="s">
        <v>1143</v>
      </c>
      <c r="I473" s="199"/>
    </row>
    <row r="474" s="178" customFormat="1" spans="1:9">
      <c r="A474" s="210">
        <v>20703</v>
      </c>
      <c r="B474" s="200"/>
      <c r="C474" s="229" t="s">
        <v>1776</v>
      </c>
      <c r="D474" s="210">
        <f>SUM(D475:D477)</f>
        <v>29</v>
      </c>
      <c r="E474" s="210">
        <f>SUM(E475:E477)</f>
        <v>29</v>
      </c>
      <c r="F474" s="210">
        <f t="shared" si="17"/>
        <v>0</v>
      </c>
      <c r="G474" s="212"/>
      <c r="H474" s="213"/>
      <c r="I474" s="213"/>
    </row>
    <row r="475" s="176" customFormat="1" outlineLevel="1" spans="1:9">
      <c r="A475" s="194">
        <v>2070308</v>
      </c>
      <c r="B475" s="200">
        <v>50299</v>
      </c>
      <c r="C475" s="216" t="s">
        <v>1777</v>
      </c>
      <c r="D475" s="194">
        <v>8</v>
      </c>
      <c r="E475" s="194">
        <v>8</v>
      </c>
      <c r="F475" s="194">
        <f t="shared" si="17"/>
        <v>0</v>
      </c>
      <c r="G475" s="198"/>
      <c r="H475" s="199" t="s">
        <v>1143</v>
      </c>
      <c r="I475" s="199"/>
    </row>
    <row r="476" s="176" customFormat="1" outlineLevel="1" spans="1:9">
      <c r="A476" s="194">
        <v>2070308</v>
      </c>
      <c r="B476" s="200">
        <v>50299</v>
      </c>
      <c r="C476" s="216" t="s">
        <v>1778</v>
      </c>
      <c r="D476" s="194">
        <v>16</v>
      </c>
      <c r="E476" s="194">
        <v>16</v>
      </c>
      <c r="F476" s="194">
        <f t="shared" si="17"/>
        <v>0</v>
      </c>
      <c r="G476" s="198"/>
      <c r="H476" s="199" t="s">
        <v>1143</v>
      </c>
      <c r="I476" s="199"/>
    </row>
    <row r="477" s="176" customFormat="1" outlineLevel="1" spans="1:9">
      <c r="A477" s="194">
        <v>2070308</v>
      </c>
      <c r="B477" s="200">
        <v>50299</v>
      </c>
      <c r="C477" s="216" t="s">
        <v>1779</v>
      </c>
      <c r="D477" s="194">
        <v>5</v>
      </c>
      <c r="E477" s="194">
        <v>5</v>
      </c>
      <c r="F477" s="194">
        <f t="shared" si="17"/>
        <v>0</v>
      </c>
      <c r="G477" s="198"/>
      <c r="H477" s="199" t="s">
        <v>1143</v>
      </c>
      <c r="I477" s="199"/>
    </row>
    <row r="478" s="178" customFormat="1" spans="1:9">
      <c r="A478" s="210">
        <v>20706</v>
      </c>
      <c r="B478" s="200"/>
      <c r="C478" s="229" t="s">
        <v>1780</v>
      </c>
      <c r="D478" s="210">
        <f>D479+D481+D482</f>
        <v>140.6</v>
      </c>
      <c r="E478" s="210">
        <f>E479+E481+E482</f>
        <v>150.8</v>
      </c>
      <c r="F478" s="210">
        <f t="shared" si="17"/>
        <v>10.2</v>
      </c>
      <c r="G478" s="212"/>
      <c r="H478" s="213"/>
      <c r="I478" s="213"/>
    </row>
    <row r="479" s="179" customFormat="1" outlineLevel="1" spans="1:9">
      <c r="A479" s="230">
        <v>20706</v>
      </c>
      <c r="B479" s="200"/>
      <c r="C479" s="231" t="s">
        <v>1781</v>
      </c>
      <c r="D479" s="230">
        <f>SUM(D480)</f>
        <v>38.8</v>
      </c>
      <c r="E479" s="230">
        <f>SUM(E480)</f>
        <v>38.8</v>
      </c>
      <c r="F479" s="230">
        <f t="shared" si="17"/>
        <v>0</v>
      </c>
      <c r="G479" s="232"/>
      <c r="H479" s="233"/>
      <c r="I479" s="233"/>
    </row>
    <row r="480" s="176" customFormat="1" outlineLevel="2" spans="1:9">
      <c r="A480" s="194">
        <v>2070607</v>
      </c>
      <c r="B480" s="200">
        <v>50901</v>
      </c>
      <c r="C480" s="216" t="s">
        <v>1782</v>
      </c>
      <c r="D480" s="194">
        <v>38.8</v>
      </c>
      <c r="E480" s="194">
        <v>38.8</v>
      </c>
      <c r="F480" s="194">
        <f t="shared" si="17"/>
        <v>0</v>
      </c>
      <c r="G480" s="199" t="s">
        <v>1783</v>
      </c>
      <c r="H480" s="199" t="s">
        <v>1143</v>
      </c>
      <c r="I480" s="199"/>
    </row>
    <row r="481" s="176" customFormat="1" ht="40" customHeight="1" outlineLevel="2" spans="1:9">
      <c r="A481" s="194">
        <v>2070699</v>
      </c>
      <c r="B481" s="200">
        <v>50901</v>
      </c>
      <c r="C481" s="231" t="s">
        <v>1784</v>
      </c>
      <c r="D481" s="194">
        <v>13</v>
      </c>
      <c r="E481" s="194">
        <v>13</v>
      </c>
      <c r="F481" s="194">
        <f t="shared" si="17"/>
        <v>0</v>
      </c>
      <c r="G481" s="199" t="s">
        <v>1785</v>
      </c>
      <c r="H481" s="199" t="s">
        <v>1227</v>
      </c>
      <c r="I481" s="199" t="s">
        <v>1602</v>
      </c>
    </row>
    <row r="482" s="179" customFormat="1" outlineLevel="1" spans="1:9">
      <c r="A482" s="230">
        <v>20706</v>
      </c>
      <c r="B482" s="200"/>
      <c r="C482" s="231" t="s">
        <v>1786</v>
      </c>
      <c r="D482" s="230">
        <f>SUM(D483:D485)</f>
        <v>88.8</v>
      </c>
      <c r="E482" s="230">
        <f>SUM(E483:E485)</f>
        <v>99</v>
      </c>
      <c r="F482" s="230">
        <f t="shared" si="17"/>
        <v>10.2</v>
      </c>
      <c r="G482" s="232"/>
      <c r="H482" s="233"/>
      <c r="I482" s="233"/>
    </row>
    <row r="483" s="176" customFormat="1" outlineLevel="2" spans="1:9">
      <c r="A483" s="194">
        <v>2070604</v>
      </c>
      <c r="B483" s="200">
        <v>50201</v>
      </c>
      <c r="C483" s="216" t="s">
        <v>1787</v>
      </c>
      <c r="D483" s="194">
        <v>16</v>
      </c>
      <c r="E483" s="194">
        <v>16</v>
      </c>
      <c r="F483" s="194">
        <f t="shared" si="17"/>
        <v>0</v>
      </c>
      <c r="G483" s="199" t="s">
        <v>1788</v>
      </c>
      <c r="H483" s="199" t="s">
        <v>1143</v>
      </c>
      <c r="I483" s="199"/>
    </row>
    <row r="484" s="176" customFormat="1" outlineLevel="2" spans="1:9">
      <c r="A484" s="194">
        <v>2070604</v>
      </c>
      <c r="B484" s="200">
        <v>50201</v>
      </c>
      <c r="C484" s="216" t="s">
        <v>1789</v>
      </c>
      <c r="D484" s="194">
        <v>32</v>
      </c>
      <c r="E484" s="194">
        <v>32</v>
      </c>
      <c r="F484" s="194">
        <f t="shared" si="17"/>
        <v>0</v>
      </c>
      <c r="G484" s="198"/>
      <c r="H484" s="199" t="s">
        <v>1143</v>
      </c>
      <c r="I484" s="199"/>
    </row>
    <row r="485" s="176" customFormat="1" ht="60" customHeight="1" outlineLevel="2" spans="1:9">
      <c r="A485" s="194">
        <v>2070699</v>
      </c>
      <c r="B485" s="200">
        <v>50306</v>
      </c>
      <c r="C485" s="216" t="s">
        <v>1790</v>
      </c>
      <c r="D485" s="194">
        <f>24+16.8</f>
        <v>40.8</v>
      </c>
      <c r="E485" s="194">
        <f>30+21</f>
        <v>51</v>
      </c>
      <c r="F485" s="194">
        <f t="shared" si="17"/>
        <v>10.2</v>
      </c>
      <c r="G485" s="199" t="s">
        <v>1791</v>
      </c>
      <c r="H485" s="199" t="s">
        <v>1143</v>
      </c>
      <c r="I485" s="199"/>
    </row>
    <row r="486" s="178" customFormat="1" spans="1:9">
      <c r="A486" s="210">
        <v>20708</v>
      </c>
      <c r="B486" s="200"/>
      <c r="C486" s="229" t="s">
        <v>1792</v>
      </c>
      <c r="D486" s="210">
        <f>SUM(D487:D491)</f>
        <v>192</v>
      </c>
      <c r="E486" s="210">
        <f>SUM(E487:E491)</f>
        <v>192</v>
      </c>
      <c r="F486" s="210">
        <f t="shared" si="17"/>
        <v>0</v>
      </c>
      <c r="G486" s="212"/>
      <c r="H486" s="213"/>
      <c r="I486" s="213"/>
    </row>
    <row r="487" s="176" customFormat="1" outlineLevel="2" spans="1:9">
      <c r="A487" s="194">
        <v>2070807</v>
      </c>
      <c r="B487" s="200">
        <v>50209</v>
      </c>
      <c r="C487" s="216" t="s">
        <v>1793</v>
      </c>
      <c r="D487" s="194">
        <v>50</v>
      </c>
      <c r="E487" s="194">
        <v>50</v>
      </c>
      <c r="F487" s="194">
        <f t="shared" si="17"/>
        <v>0</v>
      </c>
      <c r="G487" s="198"/>
      <c r="H487" s="199" t="s">
        <v>1143</v>
      </c>
      <c r="I487" s="199"/>
    </row>
    <row r="488" s="176" customFormat="1" outlineLevel="2" spans="1:9">
      <c r="A488" s="194">
        <v>2070807</v>
      </c>
      <c r="B488" s="200">
        <v>50299</v>
      </c>
      <c r="C488" s="216" t="s">
        <v>1794</v>
      </c>
      <c r="D488" s="194">
        <v>13</v>
      </c>
      <c r="E488" s="194">
        <v>13</v>
      </c>
      <c r="F488" s="194">
        <f t="shared" si="17"/>
        <v>0</v>
      </c>
      <c r="G488" s="199" t="s">
        <v>1466</v>
      </c>
      <c r="H488" s="199" t="s">
        <v>1143</v>
      </c>
      <c r="I488" s="199"/>
    </row>
    <row r="489" s="176" customFormat="1" outlineLevel="2" spans="1:9">
      <c r="A489" s="194">
        <v>2070808</v>
      </c>
      <c r="B489" s="200">
        <v>50299</v>
      </c>
      <c r="C489" s="216" t="s">
        <v>1795</v>
      </c>
      <c r="D489" s="194">
        <v>25</v>
      </c>
      <c r="E489" s="194">
        <v>25</v>
      </c>
      <c r="F489" s="194">
        <f t="shared" si="17"/>
        <v>0</v>
      </c>
      <c r="G489" s="198"/>
      <c r="H489" s="199" t="s">
        <v>1143</v>
      </c>
      <c r="I489" s="199"/>
    </row>
    <row r="490" s="176" customFormat="1" outlineLevel="2" spans="1:9">
      <c r="A490" s="194">
        <v>2070808</v>
      </c>
      <c r="B490" s="200">
        <v>50299</v>
      </c>
      <c r="C490" s="216" t="s">
        <v>1796</v>
      </c>
      <c r="D490" s="194">
        <v>24</v>
      </c>
      <c r="E490" s="194">
        <v>24</v>
      </c>
      <c r="F490" s="194">
        <f t="shared" si="17"/>
        <v>0</v>
      </c>
      <c r="G490" s="198"/>
      <c r="H490" s="199" t="s">
        <v>1143</v>
      </c>
      <c r="I490" s="199"/>
    </row>
    <row r="491" s="176" customFormat="1" outlineLevel="2" spans="1:9">
      <c r="A491" s="194">
        <v>2070899</v>
      </c>
      <c r="B491" s="200">
        <v>50299</v>
      </c>
      <c r="C491" s="216" t="s">
        <v>1797</v>
      </c>
      <c r="D491" s="194">
        <v>80</v>
      </c>
      <c r="E491" s="194">
        <v>80</v>
      </c>
      <c r="F491" s="194">
        <f t="shared" si="17"/>
        <v>0</v>
      </c>
      <c r="G491" s="199" t="s">
        <v>1798</v>
      </c>
      <c r="H491" s="199" t="s">
        <v>1232</v>
      </c>
      <c r="I491" s="199"/>
    </row>
    <row r="492" s="176" customFormat="1" spans="1:9">
      <c r="A492" s="194">
        <v>208</v>
      </c>
      <c r="B492" s="200"/>
      <c r="C492" s="201" t="s">
        <v>925</v>
      </c>
      <c r="D492" s="194">
        <f>D493+D510+D516+D519+D522+D524+D530+D532+D544+D555+D557+D559+D562+D565+D568+D570</f>
        <v>33968.6</v>
      </c>
      <c r="E492" s="194">
        <f>E493+E510+E516+E519+E522+E524+E530+E532+E544+E555+E557+E559+E562+E565+E568+E570</f>
        <v>34145.3</v>
      </c>
      <c r="F492" s="194">
        <f t="shared" si="17"/>
        <v>176.700000000004</v>
      </c>
      <c r="G492" s="198"/>
      <c r="H492" s="199"/>
      <c r="I492" s="199"/>
    </row>
    <row r="493" s="177" customFormat="1" spans="1:9">
      <c r="A493" s="202">
        <v>20801</v>
      </c>
      <c r="B493" s="200"/>
      <c r="C493" s="203" t="s">
        <v>1799</v>
      </c>
      <c r="D493" s="202">
        <f>D494+D503+D505+D507+D509</f>
        <v>948.6</v>
      </c>
      <c r="E493" s="202">
        <f>E494+E503+E505+E507+E509</f>
        <v>948.6</v>
      </c>
      <c r="F493" s="202">
        <f t="shared" si="17"/>
        <v>0</v>
      </c>
      <c r="G493" s="204"/>
      <c r="H493" s="205"/>
      <c r="I493" s="205"/>
    </row>
    <row r="494" s="178" customFormat="1" outlineLevel="1" spans="1:9">
      <c r="A494" s="210">
        <v>20801</v>
      </c>
      <c r="B494" s="200"/>
      <c r="C494" s="211" t="s">
        <v>1800</v>
      </c>
      <c r="D494" s="210">
        <f>SUM(D495:D502)</f>
        <v>82.6</v>
      </c>
      <c r="E494" s="210">
        <f>SUM(E495:E502)</f>
        <v>82.6</v>
      </c>
      <c r="F494" s="210">
        <f t="shared" si="17"/>
        <v>0</v>
      </c>
      <c r="G494" s="212"/>
      <c r="H494" s="213"/>
      <c r="I494" s="213"/>
    </row>
    <row r="495" s="176" customFormat="1" ht="40" customHeight="1" outlineLevel="2" spans="1:9">
      <c r="A495" s="194">
        <v>2080104</v>
      </c>
      <c r="B495" s="200">
        <v>50201</v>
      </c>
      <c r="C495" s="216" t="s">
        <v>1801</v>
      </c>
      <c r="D495" s="194">
        <v>8</v>
      </c>
      <c r="E495" s="194">
        <v>8</v>
      </c>
      <c r="F495" s="194">
        <f t="shared" si="17"/>
        <v>0</v>
      </c>
      <c r="G495" s="199" t="s">
        <v>1802</v>
      </c>
      <c r="H495" s="199" t="s">
        <v>1143</v>
      </c>
      <c r="I495" s="199"/>
    </row>
    <row r="496" s="176" customFormat="1" outlineLevel="2" spans="1:9">
      <c r="A496" s="194">
        <v>2080105</v>
      </c>
      <c r="B496" s="200">
        <v>50201</v>
      </c>
      <c r="C496" s="216" t="s">
        <v>1803</v>
      </c>
      <c r="D496" s="194">
        <v>8</v>
      </c>
      <c r="E496" s="194">
        <v>8</v>
      </c>
      <c r="F496" s="194">
        <f t="shared" si="17"/>
        <v>0</v>
      </c>
      <c r="G496" s="199" t="s">
        <v>1804</v>
      </c>
      <c r="H496" s="199" t="s">
        <v>1143</v>
      </c>
      <c r="I496" s="199"/>
    </row>
    <row r="497" s="176" customFormat="1" ht="40" customHeight="1" outlineLevel="2" spans="1:9">
      <c r="A497" s="194">
        <v>2080107</v>
      </c>
      <c r="B497" s="200">
        <v>50201</v>
      </c>
      <c r="C497" s="216" t="s">
        <v>1805</v>
      </c>
      <c r="D497" s="194">
        <v>8</v>
      </c>
      <c r="E497" s="194">
        <v>8</v>
      </c>
      <c r="F497" s="194">
        <f t="shared" si="17"/>
        <v>0</v>
      </c>
      <c r="G497" s="199" t="s">
        <v>1806</v>
      </c>
      <c r="H497" s="199" t="s">
        <v>1143</v>
      </c>
      <c r="I497" s="199"/>
    </row>
    <row r="498" s="176" customFormat="1" ht="40" customHeight="1" outlineLevel="2" spans="1:9">
      <c r="A498" s="194">
        <v>2080107</v>
      </c>
      <c r="B498" s="200">
        <v>50299</v>
      </c>
      <c r="C498" s="216" t="s">
        <v>1807</v>
      </c>
      <c r="D498" s="194">
        <v>5</v>
      </c>
      <c r="E498" s="194">
        <v>5</v>
      </c>
      <c r="F498" s="194">
        <f t="shared" si="17"/>
        <v>0</v>
      </c>
      <c r="G498" s="199" t="s">
        <v>1808</v>
      </c>
      <c r="H498" s="199" t="s">
        <v>1143</v>
      </c>
      <c r="I498" s="199"/>
    </row>
    <row r="499" s="176" customFormat="1" ht="40" customHeight="1" outlineLevel="2" spans="1:9">
      <c r="A499" s="194">
        <v>2080112</v>
      </c>
      <c r="B499" s="200">
        <v>50201</v>
      </c>
      <c r="C499" s="216" t="s">
        <v>1809</v>
      </c>
      <c r="D499" s="194">
        <v>8</v>
      </c>
      <c r="E499" s="194">
        <v>8</v>
      </c>
      <c r="F499" s="194">
        <f t="shared" si="17"/>
        <v>0</v>
      </c>
      <c r="G499" s="199" t="s">
        <v>1810</v>
      </c>
      <c r="H499" s="199" t="s">
        <v>1143</v>
      </c>
      <c r="I499" s="199"/>
    </row>
    <row r="500" s="176" customFormat="1" outlineLevel="2" spans="1:9">
      <c r="A500" s="194">
        <v>2080112</v>
      </c>
      <c r="B500" s="200">
        <v>50201</v>
      </c>
      <c r="C500" s="216" t="s">
        <v>1811</v>
      </c>
      <c r="D500" s="194">
        <v>8</v>
      </c>
      <c r="E500" s="194">
        <v>8</v>
      </c>
      <c r="F500" s="194">
        <f t="shared" si="17"/>
        <v>0</v>
      </c>
      <c r="G500" s="199" t="s">
        <v>1812</v>
      </c>
      <c r="H500" s="199" t="s">
        <v>1143</v>
      </c>
      <c r="I500" s="199"/>
    </row>
    <row r="501" s="176" customFormat="1" ht="40" customHeight="1" outlineLevel="2" spans="1:9">
      <c r="A501" s="194">
        <v>2080199</v>
      </c>
      <c r="B501" s="200">
        <v>50901</v>
      </c>
      <c r="C501" s="216" t="s">
        <v>1813</v>
      </c>
      <c r="D501" s="194">
        <v>29.6</v>
      </c>
      <c r="E501" s="194">
        <v>29.6</v>
      </c>
      <c r="F501" s="194">
        <f t="shared" si="17"/>
        <v>0</v>
      </c>
      <c r="G501" s="199" t="s">
        <v>1814</v>
      </c>
      <c r="H501" s="199" t="s">
        <v>1143</v>
      </c>
      <c r="I501" s="199"/>
    </row>
    <row r="502" s="176" customFormat="1" outlineLevel="2" spans="1:9">
      <c r="A502" s="194">
        <v>2080199</v>
      </c>
      <c r="B502" s="200">
        <v>50203</v>
      </c>
      <c r="C502" s="216" t="s">
        <v>1815</v>
      </c>
      <c r="D502" s="194">
        <v>8</v>
      </c>
      <c r="E502" s="194">
        <v>8</v>
      </c>
      <c r="F502" s="194">
        <f t="shared" si="17"/>
        <v>0</v>
      </c>
      <c r="G502" s="199" t="s">
        <v>1812</v>
      </c>
      <c r="H502" s="199" t="s">
        <v>1143</v>
      </c>
      <c r="I502" s="199"/>
    </row>
    <row r="503" s="176" customFormat="1" outlineLevel="1" spans="1:9">
      <c r="A503" s="194">
        <v>20801</v>
      </c>
      <c r="B503" s="200"/>
      <c r="C503" s="225" t="s">
        <v>1816</v>
      </c>
      <c r="D503" s="194">
        <f>SUM(D504:D504)</f>
        <v>8</v>
      </c>
      <c r="E503" s="194">
        <f>SUM(E504:E504)</f>
        <v>8</v>
      </c>
      <c r="F503" s="194">
        <f t="shared" si="17"/>
        <v>0</v>
      </c>
      <c r="G503" s="198"/>
      <c r="H503" s="199"/>
      <c r="I503" s="199"/>
    </row>
    <row r="504" s="176" customFormat="1" outlineLevel="1" spans="1:9">
      <c r="A504" s="194">
        <v>2080109</v>
      </c>
      <c r="B504" s="200">
        <v>50299</v>
      </c>
      <c r="C504" s="216" t="s">
        <v>1817</v>
      </c>
      <c r="D504" s="194">
        <v>8</v>
      </c>
      <c r="E504" s="194">
        <v>8</v>
      </c>
      <c r="F504" s="194">
        <f t="shared" si="17"/>
        <v>0</v>
      </c>
      <c r="G504" s="198"/>
      <c r="H504" s="199" t="s">
        <v>1143</v>
      </c>
      <c r="I504" s="199"/>
    </row>
    <row r="505" s="176" customFormat="1" outlineLevel="1" spans="1:9">
      <c r="A505" s="194">
        <v>20801</v>
      </c>
      <c r="B505" s="200"/>
      <c r="C505" s="225" t="s">
        <v>1818</v>
      </c>
      <c r="D505" s="194">
        <f>SUM(D506:D506)</f>
        <v>8</v>
      </c>
      <c r="E505" s="194">
        <f>SUM(E506:E506)</f>
        <v>8</v>
      </c>
      <c r="F505" s="194">
        <f t="shared" si="17"/>
        <v>0</v>
      </c>
      <c r="G505" s="198"/>
      <c r="H505" s="199"/>
      <c r="I505" s="199"/>
    </row>
    <row r="506" s="176" customFormat="1" outlineLevel="1" spans="1:9">
      <c r="A506" s="194">
        <v>2080109</v>
      </c>
      <c r="B506" s="200">
        <v>50299</v>
      </c>
      <c r="C506" s="216" t="s">
        <v>1819</v>
      </c>
      <c r="D506" s="194">
        <v>8</v>
      </c>
      <c r="E506" s="194">
        <v>8</v>
      </c>
      <c r="F506" s="194">
        <f t="shared" si="17"/>
        <v>0</v>
      </c>
      <c r="G506" s="198"/>
      <c r="H506" s="199" t="s">
        <v>1143</v>
      </c>
      <c r="I506" s="199"/>
    </row>
    <row r="507" s="176" customFormat="1" outlineLevel="1" spans="1:9">
      <c r="A507" s="194">
        <v>20801</v>
      </c>
      <c r="B507" s="200"/>
      <c r="C507" s="225" t="s">
        <v>1820</v>
      </c>
      <c r="D507" s="194">
        <f>SUM(D508:D508)</f>
        <v>80</v>
      </c>
      <c r="E507" s="194">
        <f>SUM(E508:E508)</f>
        <v>80</v>
      </c>
      <c r="F507" s="194">
        <f t="shared" si="17"/>
        <v>0</v>
      </c>
      <c r="G507" s="198"/>
      <c r="H507" s="199"/>
      <c r="I507" s="199"/>
    </row>
    <row r="508" s="176" customFormat="1" ht="60" customHeight="1" outlineLevel="1" spans="1:9">
      <c r="A508" s="194">
        <v>2080109</v>
      </c>
      <c r="B508" s="200">
        <v>50299</v>
      </c>
      <c r="C508" s="216" t="s">
        <v>1821</v>
      </c>
      <c r="D508" s="194">
        <v>80</v>
      </c>
      <c r="E508" s="194">
        <v>80</v>
      </c>
      <c r="F508" s="194">
        <f t="shared" si="17"/>
        <v>0</v>
      </c>
      <c r="G508" s="199" t="s">
        <v>1822</v>
      </c>
      <c r="H508" s="199" t="s">
        <v>1143</v>
      </c>
      <c r="I508" s="199"/>
    </row>
    <row r="509" s="176" customFormat="1" ht="80" customHeight="1" outlineLevel="1" spans="1:9">
      <c r="A509" s="194">
        <v>2080199</v>
      </c>
      <c r="B509" s="200">
        <v>50299</v>
      </c>
      <c r="C509" s="225" t="s">
        <v>1823</v>
      </c>
      <c r="D509" s="194">
        <v>770</v>
      </c>
      <c r="E509" s="194">
        <v>770</v>
      </c>
      <c r="F509" s="194">
        <f t="shared" si="17"/>
        <v>0</v>
      </c>
      <c r="G509" s="199" t="s">
        <v>1824</v>
      </c>
      <c r="H509" s="199" t="s">
        <v>1227</v>
      </c>
      <c r="I509" s="199"/>
    </row>
    <row r="510" s="177" customFormat="1" spans="1:9">
      <c r="A510" s="202">
        <v>20802</v>
      </c>
      <c r="B510" s="200"/>
      <c r="C510" s="203" t="s">
        <v>1825</v>
      </c>
      <c r="D510" s="202">
        <f>D511+D515</f>
        <v>474</v>
      </c>
      <c r="E510" s="202">
        <f>E511+E515</f>
        <v>474</v>
      </c>
      <c r="F510" s="202">
        <f t="shared" si="17"/>
        <v>0</v>
      </c>
      <c r="G510" s="204"/>
      <c r="H510" s="205"/>
      <c r="I510" s="205"/>
    </row>
    <row r="511" s="178" customFormat="1" outlineLevel="1" spans="1:9">
      <c r="A511" s="210">
        <v>20802</v>
      </c>
      <c r="B511" s="200"/>
      <c r="C511" s="211" t="s">
        <v>1826</v>
      </c>
      <c r="D511" s="210">
        <f>SUM(D512:D514)</f>
        <v>159</v>
      </c>
      <c r="E511" s="210">
        <f>SUM(E512:E514)</f>
        <v>159</v>
      </c>
      <c r="F511" s="210">
        <f t="shared" si="17"/>
        <v>0</v>
      </c>
      <c r="G511" s="212"/>
      <c r="H511" s="213"/>
      <c r="I511" s="213"/>
    </row>
    <row r="512" s="176" customFormat="1" outlineLevel="2" spans="1:9">
      <c r="A512" s="194">
        <v>2080202</v>
      </c>
      <c r="B512" s="200">
        <v>50201</v>
      </c>
      <c r="C512" s="216" t="s">
        <v>1827</v>
      </c>
      <c r="D512" s="194">
        <v>56</v>
      </c>
      <c r="E512" s="194">
        <v>56</v>
      </c>
      <c r="F512" s="194">
        <f t="shared" ref="F512:F575" si="18">E512-D512</f>
        <v>0</v>
      </c>
      <c r="G512" s="198"/>
      <c r="H512" s="199" t="s">
        <v>1143</v>
      </c>
      <c r="I512" s="199"/>
    </row>
    <row r="513" s="176" customFormat="1" outlineLevel="2" spans="1:9">
      <c r="A513" s="194">
        <v>2080202</v>
      </c>
      <c r="B513" s="200">
        <v>50201</v>
      </c>
      <c r="C513" s="216" t="s">
        <v>1828</v>
      </c>
      <c r="D513" s="194">
        <v>96</v>
      </c>
      <c r="E513" s="194">
        <v>96</v>
      </c>
      <c r="F513" s="194">
        <f t="shared" si="18"/>
        <v>0</v>
      </c>
      <c r="G513" s="199" t="s">
        <v>1829</v>
      </c>
      <c r="H513" s="199" t="s">
        <v>1143</v>
      </c>
      <c r="I513" s="199"/>
    </row>
    <row r="514" s="176" customFormat="1" outlineLevel="2" spans="1:9">
      <c r="A514" s="194">
        <v>2080299</v>
      </c>
      <c r="B514" s="200">
        <v>50901</v>
      </c>
      <c r="C514" s="216" t="s">
        <v>1830</v>
      </c>
      <c r="D514" s="194">
        <v>7</v>
      </c>
      <c r="E514" s="194">
        <v>7</v>
      </c>
      <c r="F514" s="194">
        <f t="shared" si="18"/>
        <v>0</v>
      </c>
      <c r="G514" s="199" t="s">
        <v>1831</v>
      </c>
      <c r="H514" s="199" t="s">
        <v>1143</v>
      </c>
      <c r="I514" s="199"/>
    </row>
    <row r="515" s="176" customFormat="1" ht="90" customHeight="1" outlineLevel="1" spans="1:9">
      <c r="A515" s="194">
        <v>2080206</v>
      </c>
      <c r="B515" s="200">
        <v>502999</v>
      </c>
      <c r="C515" s="225" t="s">
        <v>1832</v>
      </c>
      <c r="D515" s="194">
        <v>315</v>
      </c>
      <c r="E515" s="194">
        <v>315</v>
      </c>
      <c r="F515" s="194">
        <f t="shared" si="18"/>
        <v>0</v>
      </c>
      <c r="G515" s="199" t="s">
        <v>1833</v>
      </c>
      <c r="H515" s="199" t="s">
        <v>1227</v>
      </c>
      <c r="I515" s="199"/>
    </row>
    <row r="516" s="177" customFormat="1" spans="1:9">
      <c r="A516" s="202">
        <v>20805</v>
      </c>
      <c r="B516" s="200"/>
      <c r="C516" s="203" t="s">
        <v>1834</v>
      </c>
      <c r="D516" s="202">
        <f>SUM(D517:D518)</f>
        <v>21080</v>
      </c>
      <c r="E516" s="202">
        <f>SUM(E517:E518)</f>
        <v>19975</v>
      </c>
      <c r="F516" s="202">
        <f t="shared" si="18"/>
        <v>-1105</v>
      </c>
      <c r="G516" s="204"/>
      <c r="H516" s="205"/>
      <c r="I516" s="205"/>
    </row>
    <row r="517" s="176" customFormat="1" ht="60" customHeight="1" outlineLevel="1" spans="1:9">
      <c r="A517" s="194">
        <v>2080507</v>
      </c>
      <c r="B517" s="219">
        <v>51002</v>
      </c>
      <c r="C517" s="216" t="s">
        <v>1835</v>
      </c>
      <c r="D517" s="194">
        <v>19480</v>
      </c>
      <c r="E517" s="194">
        <v>19975</v>
      </c>
      <c r="F517" s="194">
        <f t="shared" si="18"/>
        <v>495</v>
      </c>
      <c r="G517" s="199" t="s">
        <v>1836</v>
      </c>
      <c r="H517" s="199" t="s">
        <v>1227</v>
      </c>
      <c r="I517" s="199" t="s">
        <v>1602</v>
      </c>
    </row>
    <row r="518" s="176" customFormat="1" outlineLevel="1" spans="1:9">
      <c r="A518" s="194">
        <v>2080506</v>
      </c>
      <c r="B518" s="219">
        <v>51004</v>
      </c>
      <c r="C518" s="216" t="s">
        <v>1837</v>
      </c>
      <c r="D518" s="194">
        <v>1600</v>
      </c>
      <c r="E518" s="194">
        <v>0</v>
      </c>
      <c r="F518" s="194">
        <f t="shared" si="18"/>
        <v>-1600</v>
      </c>
      <c r="G518" s="199" t="s">
        <v>1838</v>
      </c>
      <c r="H518" s="199" t="s">
        <v>1227</v>
      </c>
      <c r="I518" s="199" t="s">
        <v>734</v>
      </c>
    </row>
    <row r="519" s="177" customFormat="1" spans="1:9">
      <c r="A519" s="202">
        <v>20806</v>
      </c>
      <c r="B519" s="200"/>
      <c r="C519" s="203" t="s">
        <v>1839</v>
      </c>
      <c r="D519" s="202">
        <f>SUM(D520:D521)</f>
        <v>580</v>
      </c>
      <c r="E519" s="202">
        <f>SUM(E520:E521)</f>
        <v>580</v>
      </c>
      <c r="F519" s="202">
        <f t="shared" si="18"/>
        <v>0</v>
      </c>
      <c r="G519" s="204"/>
      <c r="H519" s="205"/>
      <c r="I519" s="205"/>
    </row>
    <row r="520" s="176" customFormat="1" ht="60" customHeight="1" outlineLevel="1" spans="1:9">
      <c r="A520" s="194">
        <v>2080699</v>
      </c>
      <c r="B520" s="200">
        <v>50299</v>
      </c>
      <c r="C520" s="216" t="s">
        <v>1840</v>
      </c>
      <c r="D520" s="194">
        <v>556</v>
      </c>
      <c r="E520" s="194">
        <v>556</v>
      </c>
      <c r="F520" s="194">
        <f t="shared" si="18"/>
        <v>0</v>
      </c>
      <c r="G520" s="199" t="s">
        <v>1841</v>
      </c>
      <c r="H520" s="199" t="s">
        <v>1227</v>
      </c>
      <c r="I520" s="199"/>
    </row>
    <row r="521" s="176" customFormat="1" outlineLevel="1" spans="1:9">
      <c r="A521" s="194">
        <v>2080699</v>
      </c>
      <c r="B521" s="200">
        <v>50799</v>
      </c>
      <c r="C521" s="216" t="s">
        <v>1842</v>
      </c>
      <c r="D521" s="194">
        <v>24</v>
      </c>
      <c r="E521" s="194">
        <v>24</v>
      </c>
      <c r="F521" s="194">
        <f t="shared" si="18"/>
        <v>0</v>
      </c>
      <c r="G521" s="198"/>
      <c r="H521" s="199"/>
      <c r="I521" s="199"/>
    </row>
    <row r="522" s="176" customFormat="1" spans="1:9">
      <c r="A522" s="194">
        <v>20807</v>
      </c>
      <c r="B522" s="200"/>
      <c r="C522" s="227" t="s">
        <v>1843</v>
      </c>
      <c r="D522" s="194">
        <f>SUM(D523:D523)</f>
        <v>498</v>
      </c>
      <c r="E522" s="194">
        <f>SUM(E523:E523)</f>
        <v>498</v>
      </c>
      <c r="F522" s="194">
        <f t="shared" si="18"/>
        <v>0</v>
      </c>
      <c r="G522" s="198"/>
      <c r="H522" s="199"/>
      <c r="I522" s="199"/>
    </row>
    <row r="523" s="176" customFormat="1" ht="40" customHeight="1" outlineLevel="1" spans="1:9">
      <c r="A523" s="194">
        <v>2080799</v>
      </c>
      <c r="B523" s="200">
        <v>50299</v>
      </c>
      <c r="C523" s="216" t="s">
        <v>1844</v>
      </c>
      <c r="D523" s="194">
        <v>498</v>
      </c>
      <c r="E523" s="194">
        <v>498</v>
      </c>
      <c r="F523" s="194">
        <f t="shared" si="18"/>
        <v>0</v>
      </c>
      <c r="G523" s="199" t="s">
        <v>1845</v>
      </c>
      <c r="H523" s="199" t="s">
        <v>1227</v>
      </c>
      <c r="I523" s="199" t="s">
        <v>1602</v>
      </c>
    </row>
    <row r="524" s="177" customFormat="1" spans="1:9">
      <c r="A524" s="202">
        <v>20808</v>
      </c>
      <c r="B524" s="200"/>
      <c r="C524" s="203" t="s">
        <v>1846</v>
      </c>
      <c r="D524" s="202">
        <f>SUM(D525:D529)</f>
        <v>1373.4</v>
      </c>
      <c r="E524" s="202">
        <f>SUM(E525:E529)</f>
        <v>1872.2</v>
      </c>
      <c r="F524" s="202">
        <f t="shared" si="18"/>
        <v>498.8</v>
      </c>
      <c r="G524" s="204"/>
      <c r="H524" s="205"/>
      <c r="I524" s="205"/>
    </row>
    <row r="525" s="176" customFormat="1" ht="40" customHeight="1" outlineLevel="1" spans="1:9">
      <c r="A525" s="194">
        <v>2080801</v>
      </c>
      <c r="B525" s="200">
        <v>50901</v>
      </c>
      <c r="C525" s="216" t="s">
        <v>1847</v>
      </c>
      <c r="D525" s="194">
        <v>900</v>
      </c>
      <c r="E525" s="194">
        <v>1300</v>
      </c>
      <c r="F525" s="194">
        <f t="shared" si="18"/>
        <v>400</v>
      </c>
      <c r="G525" s="198" t="s">
        <v>1848</v>
      </c>
      <c r="H525" s="199" t="s">
        <v>1227</v>
      </c>
      <c r="I525" s="199"/>
    </row>
    <row r="526" s="176" customFormat="1" ht="80" customHeight="1" outlineLevel="1" spans="1:9">
      <c r="A526" s="194">
        <v>2080805</v>
      </c>
      <c r="B526" s="200">
        <v>50999</v>
      </c>
      <c r="C526" s="216" t="s">
        <v>1849</v>
      </c>
      <c r="D526" s="194">
        <v>35.4</v>
      </c>
      <c r="E526" s="194">
        <v>84</v>
      </c>
      <c r="F526" s="194">
        <f t="shared" si="18"/>
        <v>48.6</v>
      </c>
      <c r="G526" s="245" t="s">
        <v>1850</v>
      </c>
      <c r="H526" s="199" t="s">
        <v>1227</v>
      </c>
      <c r="I526" s="199" t="s">
        <v>1602</v>
      </c>
    </row>
    <row r="527" s="176" customFormat="1" ht="80" customHeight="1" outlineLevel="1" spans="1:9">
      <c r="A527" s="194">
        <v>2080899</v>
      </c>
      <c r="B527" s="200">
        <v>50999</v>
      </c>
      <c r="C527" s="216" t="s">
        <v>1851</v>
      </c>
      <c r="D527" s="194">
        <v>375</v>
      </c>
      <c r="E527" s="194">
        <v>398</v>
      </c>
      <c r="F527" s="194">
        <f t="shared" si="18"/>
        <v>23</v>
      </c>
      <c r="G527" s="199" t="s">
        <v>1852</v>
      </c>
      <c r="H527" s="199" t="s">
        <v>1227</v>
      </c>
      <c r="I527" s="199" t="s">
        <v>1602</v>
      </c>
    </row>
    <row r="528" s="176" customFormat="1" outlineLevel="1" spans="1:9">
      <c r="A528" s="194">
        <v>2080899</v>
      </c>
      <c r="B528" s="200">
        <v>50999</v>
      </c>
      <c r="C528" s="216" t="s">
        <v>1853</v>
      </c>
      <c r="D528" s="194">
        <v>3</v>
      </c>
      <c r="E528" s="194">
        <v>20</v>
      </c>
      <c r="F528" s="194">
        <f t="shared" si="18"/>
        <v>17</v>
      </c>
      <c r="G528" s="199" t="s">
        <v>1854</v>
      </c>
      <c r="H528" s="199" t="s">
        <v>1227</v>
      </c>
      <c r="I528" s="199"/>
    </row>
    <row r="529" s="176" customFormat="1" ht="80" customHeight="1" outlineLevel="1" spans="1:9">
      <c r="A529" s="194">
        <v>2080899</v>
      </c>
      <c r="B529" s="200">
        <v>50999</v>
      </c>
      <c r="C529" s="216" t="s">
        <v>1855</v>
      </c>
      <c r="D529" s="194">
        <v>60</v>
      </c>
      <c r="E529" s="194">
        <v>70.2</v>
      </c>
      <c r="F529" s="194">
        <f t="shared" si="18"/>
        <v>10.2</v>
      </c>
      <c r="G529" s="245" t="s">
        <v>1856</v>
      </c>
      <c r="H529" s="199" t="s">
        <v>1227</v>
      </c>
      <c r="I529" s="199"/>
    </row>
    <row r="530" s="176" customFormat="1" spans="1:9">
      <c r="A530" s="194">
        <v>20809</v>
      </c>
      <c r="B530" s="200"/>
      <c r="C530" s="227" t="s">
        <v>1857</v>
      </c>
      <c r="D530" s="194">
        <f>SUM(D531:D531)</f>
        <v>65</v>
      </c>
      <c r="E530" s="194">
        <f>SUM(E531:E531)</f>
        <v>65</v>
      </c>
      <c r="F530" s="194">
        <f t="shared" si="18"/>
        <v>0</v>
      </c>
      <c r="G530" s="198"/>
      <c r="H530" s="199"/>
      <c r="I530" s="199"/>
    </row>
    <row r="531" s="176" customFormat="1" ht="60" customHeight="1" outlineLevel="1" spans="1:9">
      <c r="A531" s="194">
        <v>2080999</v>
      </c>
      <c r="B531" s="200">
        <v>50999</v>
      </c>
      <c r="C531" s="216" t="s">
        <v>1858</v>
      </c>
      <c r="D531" s="194">
        <v>65</v>
      </c>
      <c r="E531" s="194">
        <v>65</v>
      </c>
      <c r="F531" s="194">
        <f t="shared" si="18"/>
        <v>0</v>
      </c>
      <c r="G531" s="199" t="s">
        <v>1859</v>
      </c>
      <c r="H531" s="199" t="s">
        <v>1227</v>
      </c>
      <c r="I531" s="199"/>
    </row>
    <row r="532" s="176" customFormat="1" spans="1:9">
      <c r="A532" s="194">
        <v>20810</v>
      </c>
      <c r="B532" s="200"/>
      <c r="C532" s="227" t="s">
        <v>1860</v>
      </c>
      <c r="D532" s="194">
        <f>D533+D537+D539+D543</f>
        <v>319.6</v>
      </c>
      <c r="E532" s="194">
        <f>E533+E537+E539+E543</f>
        <v>1105.6</v>
      </c>
      <c r="F532" s="194">
        <f t="shared" si="18"/>
        <v>786</v>
      </c>
      <c r="G532" s="198"/>
      <c r="H532" s="199"/>
      <c r="I532" s="199"/>
    </row>
    <row r="533" s="177" customFormat="1" outlineLevel="1" spans="1:9">
      <c r="A533" s="202">
        <v>20810</v>
      </c>
      <c r="B533" s="200">
        <v>50299</v>
      </c>
      <c r="C533" s="246" t="s">
        <v>1861</v>
      </c>
      <c r="D533" s="202">
        <f>SUM(D534:D536)</f>
        <v>63</v>
      </c>
      <c r="E533" s="202">
        <f>SUM(E534:E536)</f>
        <v>63</v>
      </c>
      <c r="F533" s="194">
        <f t="shared" si="18"/>
        <v>0</v>
      </c>
      <c r="G533" s="204"/>
      <c r="H533" s="205"/>
      <c r="I533" s="205"/>
    </row>
    <row r="534" s="176" customFormat="1" outlineLevel="2" spans="1:9">
      <c r="A534" s="194">
        <v>2081001</v>
      </c>
      <c r="B534" s="200">
        <v>50299</v>
      </c>
      <c r="C534" s="216" t="s">
        <v>1862</v>
      </c>
      <c r="D534" s="194">
        <v>18</v>
      </c>
      <c r="E534" s="194">
        <v>18</v>
      </c>
      <c r="F534" s="194">
        <f t="shared" si="18"/>
        <v>0</v>
      </c>
      <c r="G534" s="199" t="s">
        <v>1289</v>
      </c>
      <c r="H534" s="199" t="s">
        <v>1289</v>
      </c>
      <c r="I534" s="199"/>
    </row>
    <row r="535" s="176" customFormat="1" outlineLevel="2" spans="1:9">
      <c r="A535" s="194">
        <v>2081001</v>
      </c>
      <c r="B535" s="200">
        <v>50902</v>
      </c>
      <c r="C535" s="216" t="s">
        <v>1863</v>
      </c>
      <c r="D535" s="194">
        <v>40</v>
      </c>
      <c r="E535" s="194">
        <v>40</v>
      </c>
      <c r="F535" s="194">
        <f t="shared" si="18"/>
        <v>0</v>
      </c>
      <c r="G535" s="199" t="s">
        <v>1289</v>
      </c>
      <c r="H535" s="199" t="s">
        <v>1289</v>
      </c>
      <c r="I535" s="199"/>
    </row>
    <row r="536" s="176" customFormat="1" ht="40" customHeight="1" outlineLevel="2" spans="1:9">
      <c r="A536" s="194">
        <v>2081099</v>
      </c>
      <c r="B536" s="200">
        <v>50902</v>
      </c>
      <c r="C536" s="222" t="s">
        <v>1864</v>
      </c>
      <c r="D536" s="194">
        <v>5</v>
      </c>
      <c r="E536" s="194">
        <v>5</v>
      </c>
      <c r="F536" s="194">
        <f t="shared" si="18"/>
        <v>0</v>
      </c>
      <c r="G536" s="199" t="s">
        <v>1865</v>
      </c>
      <c r="H536" s="199" t="s">
        <v>1289</v>
      </c>
      <c r="I536" s="199"/>
    </row>
    <row r="537" s="176" customFormat="1" outlineLevel="1" spans="1:9">
      <c r="A537" s="194">
        <v>2081002</v>
      </c>
      <c r="B537" s="200">
        <v>50901</v>
      </c>
      <c r="C537" s="225" t="s">
        <v>1866</v>
      </c>
      <c r="D537" s="194">
        <v>216</v>
      </c>
      <c r="E537" s="194">
        <f>E538</f>
        <v>1002</v>
      </c>
      <c r="F537" s="194">
        <f t="shared" si="18"/>
        <v>786</v>
      </c>
      <c r="G537" s="198"/>
      <c r="H537" s="199" t="s">
        <v>1227</v>
      </c>
      <c r="I537" s="199"/>
    </row>
    <row r="538" s="176" customFormat="1" ht="110" customHeight="1" outlineLevel="2" spans="1:9">
      <c r="A538" s="194">
        <v>2081002</v>
      </c>
      <c r="B538" s="200">
        <v>50901</v>
      </c>
      <c r="C538" s="216" t="s">
        <v>1867</v>
      </c>
      <c r="D538" s="194">
        <v>216</v>
      </c>
      <c r="E538" s="194">
        <v>1002</v>
      </c>
      <c r="F538" s="194">
        <f t="shared" si="18"/>
        <v>786</v>
      </c>
      <c r="G538" s="199" t="s">
        <v>1868</v>
      </c>
      <c r="H538" s="199"/>
      <c r="I538" s="199" t="s">
        <v>1602</v>
      </c>
    </row>
    <row r="539" s="177" customFormat="1" outlineLevel="1" spans="1:9">
      <c r="A539" s="202">
        <v>20810</v>
      </c>
      <c r="B539" s="200"/>
      <c r="C539" s="246" t="s">
        <v>1869</v>
      </c>
      <c r="D539" s="202">
        <f>SUM(D540:D542)</f>
        <v>30.6</v>
      </c>
      <c r="E539" s="202">
        <f>SUM(E540:E542)</f>
        <v>30.6</v>
      </c>
      <c r="F539" s="202">
        <f t="shared" si="18"/>
        <v>0</v>
      </c>
      <c r="G539" s="204"/>
      <c r="H539" s="205"/>
      <c r="I539" s="205"/>
    </row>
    <row r="540" s="176" customFormat="1" outlineLevel="2" spans="1:9">
      <c r="A540" s="194">
        <v>2081002</v>
      </c>
      <c r="B540" s="200">
        <v>50201</v>
      </c>
      <c r="C540" s="216" t="s">
        <v>1870</v>
      </c>
      <c r="D540" s="194">
        <v>5</v>
      </c>
      <c r="E540" s="194">
        <v>5</v>
      </c>
      <c r="F540" s="194">
        <f t="shared" si="18"/>
        <v>0</v>
      </c>
      <c r="G540" s="199" t="s">
        <v>1871</v>
      </c>
      <c r="H540" s="199" t="s">
        <v>1143</v>
      </c>
      <c r="I540" s="199"/>
    </row>
    <row r="541" s="176" customFormat="1" outlineLevel="2" spans="1:9">
      <c r="A541" s="194">
        <v>2081004</v>
      </c>
      <c r="B541" s="200">
        <v>50299</v>
      </c>
      <c r="C541" s="216" t="s">
        <v>1872</v>
      </c>
      <c r="D541" s="194">
        <v>8</v>
      </c>
      <c r="E541" s="194">
        <v>8</v>
      </c>
      <c r="F541" s="194">
        <f t="shared" si="18"/>
        <v>0</v>
      </c>
      <c r="G541" s="198"/>
      <c r="H541" s="199" t="s">
        <v>1143</v>
      </c>
      <c r="I541" s="199"/>
    </row>
    <row r="542" s="176" customFormat="1" outlineLevel="2" spans="1:9">
      <c r="A542" s="194">
        <v>2081004</v>
      </c>
      <c r="B542" s="200">
        <v>50999</v>
      </c>
      <c r="C542" s="216" t="s">
        <v>1873</v>
      </c>
      <c r="D542" s="194">
        <v>17.6</v>
      </c>
      <c r="E542" s="194">
        <v>17.6</v>
      </c>
      <c r="F542" s="194">
        <f t="shared" si="18"/>
        <v>0</v>
      </c>
      <c r="G542" s="199" t="s">
        <v>1874</v>
      </c>
      <c r="H542" s="199" t="s">
        <v>1143</v>
      </c>
      <c r="I542" s="199"/>
    </row>
    <row r="543" s="176" customFormat="1" outlineLevel="1" spans="1:9">
      <c r="A543" s="194">
        <v>2081004</v>
      </c>
      <c r="B543" s="200">
        <v>50299</v>
      </c>
      <c r="C543" s="225" t="s">
        <v>1875</v>
      </c>
      <c r="D543" s="194">
        <v>10</v>
      </c>
      <c r="E543" s="194">
        <v>10</v>
      </c>
      <c r="F543" s="194">
        <f t="shared" si="18"/>
        <v>0</v>
      </c>
      <c r="G543" s="199" t="s">
        <v>1876</v>
      </c>
      <c r="H543" s="199" t="s">
        <v>1143</v>
      </c>
      <c r="I543" s="199"/>
    </row>
    <row r="544" s="177" customFormat="1" ht="90" customHeight="1" spans="1:9">
      <c r="A544" s="202">
        <v>20811</v>
      </c>
      <c r="B544" s="200">
        <v>50901</v>
      </c>
      <c r="C544" s="203" t="s">
        <v>1877</v>
      </c>
      <c r="D544" s="202">
        <f>D545+D547+D554</f>
        <v>554</v>
      </c>
      <c r="E544" s="202">
        <f>E545+E547+E554</f>
        <v>733.9</v>
      </c>
      <c r="F544" s="202">
        <f t="shared" si="18"/>
        <v>179.9</v>
      </c>
      <c r="G544" s="204" t="s">
        <v>1878</v>
      </c>
      <c r="H544" s="205"/>
      <c r="I544" s="205"/>
    </row>
    <row r="545" s="176" customFormat="1" outlineLevel="1" spans="1:9">
      <c r="A545" s="194">
        <v>20811</v>
      </c>
      <c r="B545" s="200"/>
      <c r="C545" s="225" t="s">
        <v>1879</v>
      </c>
      <c r="D545" s="194">
        <f>SUM(D546:D546)</f>
        <v>32</v>
      </c>
      <c r="E545" s="194">
        <f>SUM(E546:E546)</f>
        <v>32</v>
      </c>
      <c r="F545" s="194">
        <f t="shared" si="18"/>
        <v>0</v>
      </c>
      <c r="G545" s="198"/>
      <c r="H545" s="199"/>
      <c r="I545" s="199"/>
    </row>
    <row r="546" s="176" customFormat="1" outlineLevel="1" spans="1:9">
      <c r="A546" s="194">
        <v>2081102</v>
      </c>
      <c r="B546" s="200">
        <v>50201</v>
      </c>
      <c r="C546" s="216" t="s">
        <v>1880</v>
      </c>
      <c r="D546" s="194">
        <v>32</v>
      </c>
      <c r="E546" s="194">
        <v>32</v>
      </c>
      <c r="F546" s="194">
        <f t="shared" si="18"/>
        <v>0</v>
      </c>
      <c r="G546" s="199" t="s">
        <v>1881</v>
      </c>
      <c r="H546" s="199" t="s">
        <v>1143</v>
      </c>
      <c r="I546" s="199"/>
    </row>
    <row r="547" s="178" customFormat="1" outlineLevel="1" spans="1:9">
      <c r="A547" s="210">
        <v>20811</v>
      </c>
      <c r="B547" s="200"/>
      <c r="C547" s="211" t="s">
        <v>1882</v>
      </c>
      <c r="D547" s="210">
        <f>SUM(D548:D553)</f>
        <v>512</v>
      </c>
      <c r="E547" s="210">
        <f>SUM(E548:E553)</f>
        <v>691.9</v>
      </c>
      <c r="F547" s="210">
        <f t="shared" si="18"/>
        <v>179.9</v>
      </c>
      <c r="G547" s="212"/>
      <c r="H547" s="213"/>
      <c r="I547" s="213"/>
    </row>
    <row r="548" s="176" customFormat="1" ht="90" customHeight="1" outlineLevel="2" spans="1:9">
      <c r="A548" s="194">
        <v>2081104</v>
      </c>
      <c r="B548" s="200">
        <v>50901</v>
      </c>
      <c r="C548" s="222" t="s">
        <v>1883</v>
      </c>
      <c r="D548" s="194">
        <v>10</v>
      </c>
      <c r="E548" s="194">
        <v>60</v>
      </c>
      <c r="F548" s="194">
        <f t="shared" si="18"/>
        <v>50</v>
      </c>
      <c r="G548" s="199" t="s">
        <v>1884</v>
      </c>
      <c r="H548" s="199" t="s">
        <v>1227</v>
      </c>
      <c r="I548" s="199" t="s">
        <v>1602</v>
      </c>
    </row>
    <row r="549" s="176" customFormat="1" ht="110" customHeight="1" outlineLevel="2" spans="1:9">
      <c r="A549" s="194">
        <v>2081105</v>
      </c>
      <c r="B549" s="200">
        <v>50901</v>
      </c>
      <c r="C549" s="216" t="s">
        <v>1885</v>
      </c>
      <c r="D549" s="194">
        <v>10</v>
      </c>
      <c r="E549" s="194">
        <v>10</v>
      </c>
      <c r="F549" s="194">
        <f t="shared" si="18"/>
        <v>0</v>
      </c>
      <c r="G549" s="199" t="s">
        <v>1886</v>
      </c>
      <c r="H549" s="199" t="s">
        <v>1227</v>
      </c>
      <c r="I549" s="199"/>
    </row>
    <row r="550" s="176" customFormat="1" ht="40" customHeight="1" outlineLevel="2" spans="1:9">
      <c r="A550" s="194">
        <v>2081105</v>
      </c>
      <c r="B550" s="200">
        <v>50203</v>
      </c>
      <c r="C550" s="216" t="s">
        <v>1887</v>
      </c>
      <c r="D550" s="194">
        <v>10</v>
      </c>
      <c r="E550" s="194">
        <v>11.4</v>
      </c>
      <c r="F550" s="194">
        <f t="shared" si="18"/>
        <v>1.4</v>
      </c>
      <c r="G550" s="199" t="s">
        <v>1888</v>
      </c>
      <c r="H550" s="199" t="s">
        <v>1227</v>
      </c>
      <c r="I550" s="199"/>
    </row>
    <row r="551" s="176" customFormat="1" ht="80" customHeight="1" outlineLevel="2" spans="1:9">
      <c r="A551" s="194">
        <v>2081107</v>
      </c>
      <c r="B551" s="200">
        <v>50901</v>
      </c>
      <c r="C551" s="216" t="s">
        <v>1889</v>
      </c>
      <c r="D551" s="194">
        <v>15</v>
      </c>
      <c r="E551" s="194">
        <v>17.5</v>
      </c>
      <c r="F551" s="194">
        <f t="shared" si="18"/>
        <v>2.5</v>
      </c>
      <c r="G551" s="199" t="s">
        <v>1890</v>
      </c>
      <c r="H551" s="199" t="s">
        <v>1227</v>
      </c>
      <c r="I551" s="199"/>
    </row>
    <row r="552" s="176" customFormat="1" ht="80" customHeight="1" outlineLevel="2" spans="1:9">
      <c r="A552" s="194">
        <v>2081107</v>
      </c>
      <c r="B552" s="200">
        <v>50901</v>
      </c>
      <c r="C552" s="216" t="s">
        <v>1891</v>
      </c>
      <c r="D552" s="194">
        <v>367</v>
      </c>
      <c r="E552" s="194">
        <v>393</v>
      </c>
      <c r="F552" s="194">
        <f t="shared" si="18"/>
        <v>26</v>
      </c>
      <c r="G552" s="199" t="s">
        <v>1892</v>
      </c>
      <c r="H552" s="199" t="s">
        <v>1227</v>
      </c>
      <c r="I552" s="199" t="s">
        <v>1602</v>
      </c>
    </row>
    <row r="553" s="176" customFormat="1" ht="40" customHeight="1" outlineLevel="2" spans="1:9">
      <c r="A553" s="194">
        <v>2081199</v>
      </c>
      <c r="B553" s="200">
        <v>50299</v>
      </c>
      <c r="C553" s="216" t="s">
        <v>1893</v>
      </c>
      <c r="D553" s="194">
        <v>100</v>
      </c>
      <c r="E553" s="194">
        <v>200</v>
      </c>
      <c r="F553" s="194">
        <f t="shared" si="18"/>
        <v>100</v>
      </c>
      <c r="G553" s="199" t="s">
        <v>1894</v>
      </c>
      <c r="H553" s="199" t="s">
        <v>1227</v>
      </c>
      <c r="I553" s="199"/>
    </row>
    <row r="554" s="176" customFormat="1" ht="40" customHeight="1" outlineLevel="1" spans="1:9">
      <c r="A554" s="194">
        <v>2081199</v>
      </c>
      <c r="B554" s="200">
        <v>50999</v>
      </c>
      <c r="C554" s="225" t="s">
        <v>1895</v>
      </c>
      <c r="D554" s="194">
        <v>10</v>
      </c>
      <c r="E554" s="194">
        <v>10</v>
      </c>
      <c r="F554" s="194">
        <f t="shared" si="18"/>
        <v>0</v>
      </c>
      <c r="G554" s="199" t="s">
        <v>1896</v>
      </c>
      <c r="H554" s="199" t="s">
        <v>1227</v>
      </c>
      <c r="I554" s="199"/>
    </row>
    <row r="555" s="176" customFormat="1" spans="1:9">
      <c r="A555" s="194">
        <v>20816</v>
      </c>
      <c r="B555" s="200"/>
      <c r="C555" s="227" t="s">
        <v>1897</v>
      </c>
      <c r="D555" s="194">
        <f>SUM(D556:D556)</f>
        <v>5</v>
      </c>
      <c r="E555" s="194">
        <f>SUM(E556:E556)</f>
        <v>5</v>
      </c>
      <c r="F555" s="194">
        <f t="shared" si="18"/>
        <v>0</v>
      </c>
      <c r="G555" s="198"/>
      <c r="H555" s="199"/>
      <c r="I555" s="199"/>
    </row>
    <row r="556" s="176" customFormat="1" outlineLevel="1" spans="1:9">
      <c r="A556" s="194">
        <v>2081699</v>
      </c>
      <c r="B556" s="200">
        <v>50502</v>
      </c>
      <c r="C556" s="216" t="s">
        <v>1898</v>
      </c>
      <c r="D556" s="194">
        <v>5</v>
      </c>
      <c r="E556" s="194">
        <v>5</v>
      </c>
      <c r="F556" s="194">
        <f t="shared" si="18"/>
        <v>0</v>
      </c>
      <c r="G556" s="199" t="s">
        <v>1899</v>
      </c>
      <c r="H556" s="199" t="s">
        <v>1227</v>
      </c>
      <c r="I556" s="199"/>
    </row>
    <row r="557" s="176" customFormat="1" spans="1:9">
      <c r="A557" s="194">
        <v>20819</v>
      </c>
      <c r="B557" s="200"/>
      <c r="C557" s="227" t="s">
        <v>1900</v>
      </c>
      <c r="D557" s="194">
        <f>SUM(D558:D558)</f>
        <v>500</v>
      </c>
      <c r="E557" s="194">
        <f>SUM(E558:E558)</f>
        <v>645</v>
      </c>
      <c r="F557" s="194">
        <f t="shared" si="18"/>
        <v>145</v>
      </c>
      <c r="G557" s="198"/>
      <c r="H557" s="199"/>
      <c r="I557" s="199"/>
    </row>
    <row r="558" s="176" customFormat="1" ht="60" customHeight="1" outlineLevel="1" spans="1:9">
      <c r="A558" s="194">
        <v>2081901</v>
      </c>
      <c r="B558" s="200">
        <v>50901</v>
      </c>
      <c r="C558" s="216" t="s">
        <v>1901</v>
      </c>
      <c r="D558" s="194">
        <v>500</v>
      </c>
      <c r="E558" s="194">
        <v>645</v>
      </c>
      <c r="F558" s="194">
        <f t="shared" si="18"/>
        <v>145</v>
      </c>
      <c r="G558" s="199" t="s">
        <v>1902</v>
      </c>
      <c r="H558" s="199" t="s">
        <v>1227</v>
      </c>
      <c r="I558" s="199" t="s">
        <v>1602</v>
      </c>
    </row>
    <row r="559" s="177" customFormat="1" spans="1:9">
      <c r="A559" s="202">
        <v>20820</v>
      </c>
      <c r="B559" s="200"/>
      <c r="C559" s="203" t="s">
        <v>1903</v>
      </c>
      <c r="D559" s="202">
        <f>SUM(D560:D561)</f>
        <v>60</v>
      </c>
      <c r="E559" s="202">
        <f>SUM(E560:E561)</f>
        <v>262</v>
      </c>
      <c r="F559" s="202">
        <f t="shared" si="18"/>
        <v>202</v>
      </c>
      <c r="G559" s="204"/>
      <c r="H559" s="205"/>
      <c r="I559" s="205"/>
    </row>
    <row r="560" s="176" customFormat="1" ht="40" customHeight="1" outlineLevel="1" spans="1:9">
      <c r="A560" s="194">
        <v>2082001</v>
      </c>
      <c r="B560" s="200">
        <v>50901</v>
      </c>
      <c r="C560" s="216" t="s">
        <v>1904</v>
      </c>
      <c r="D560" s="194">
        <v>50</v>
      </c>
      <c r="E560" s="194">
        <v>240</v>
      </c>
      <c r="F560" s="194">
        <f t="shared" si="18"/>
        <v>190</v>
      </c>
      <c r="G560" s="199" t="s">
        <v>1905</v>
      </c>
      <c r="H560" s="199" t="s">
        <v>1227</v>
      </c>
      <c r="I560" s="199" t="s">
        <v>1602</v>
      </c>
    </row>
    <row r="561" s="176" customFormat="1" ht="60" customHeight="1" outlineLevel="1" spans="1:9">
      <c r="A561" s="194">
        <v>2082002</v>
      </c>
      <c r="B561" s="200">
        <v>50901</v>
      </c>
      <c r="C561" s="216" t="s">
        <v>1906</v>
      </c>
      <c r="D561" s="194">
        <v>10</v>
      </c>
      <c r="E561" s="194">
        <v>22</v>
      </c>
      <c r="F561" s="194">
        <f t="shared" si="18"/>
        <v>12</v>
      </c>
      <c r="G561" s="199" t="s">
        <v>1907</v>
      </c>
      <c r="H561" s="199" t="s">
        <v>1227</v>
      </c>
      <c r="I561" s="199" t="s">
        <v>1602</v>
      </c>
    </row>
    <row r="562" s="177" customFormat="1" spans="1:9">
      <c r="A562" s="202">
        <v>20821</v>
      </c>
      <c r="B562" s="200"/>
      <c r="C562" s="203" t="s">
        <v>1908</v>
      </c>
      <c r="D562" s="202">
        <f>SUM(D563:D564)</f>
        <v>1300</v>
      </c>
      <c r="E562" s="202">
        <f>SUM(E563:E564)</f>
        <v>695</v>
      </c>
      <c r="F562" s="202">
        <f t="shared" si="18"/>
        <v>-605</v>
      </c>
      <c r="G562" s="204"/>
      <c r="H562" s="205"/>
      <c r="I562" s="205"/>
    </row>
    <row r="563" s="176" customFormat="1" ht="40" customHeight="1" outlineLevel="1" spans="1:9">
      <c r="A563" s="194">
        <v>2082101</v>
      </c>
      <c r="B563" s="200">
        <v>50901</v>
      </c>
      <c r="C563" s="216" t="s">
        <v>1909</v>
      </c>
      <c r="D563" s="194">
        <v>900</v>
      </c>
      <c r="E563" s="194">
        <v>615</v>
      </c>
      <c r="F563" s="194">
        <f t="shared" si="18"/>
        <v>-285</v>
      </c>
      <c r="G563" s="199" t="s">
        <v>1910</v>
      </c>
      <c r="H563" s="199" t="s">
        <v>1227</v>
      </c>
      <c r="I563" s="199" t="s">
        <v>1602</v>
      </c>
    </row>
    <row r="564" s="176" customFormat="1" ht="60" customHeight="1" outlineLevel="1" spans="1:9">
      <c r="A564" s="194">
        <v>2082101</v>
      </c>
      <c r="B564" s="200">
        <v>50901</v>
      </c>
      <c r="C564" s="216" t="s">
        <v>1911</v>
      </c>
      <c r="D564" s="194">
        <v>400</v>
      </c>
      <c r="E564" s="194">
        <v>80</v>
      </c>
      <c r="F564" s="194">
        <f t="shared" si="18"/>
        <v>-320</v>
      </c>
      <c r="G564" s="199" t="s">
        <v>1912</v>
      </c>
      <c r="H564" s="199" t="s">
        <v>1227</v>
      </c>
      <c r="I564" s="199" t="s">
        <v>1602</v>
      </c>
    </row>
    <row r="565" s="177" customFormat="1" spans="1:9">
      <c r="A565" s="202">
        <v>20826</v>
      </c>
      <c r="B565" s="200"/>
      <c r="C565" s="203" t="s">
        <v>1913</v>
      </c>
      <c r="D565" s="202">
        <f>SUM(D566:D567)</f>
        <v>2927</v>
      </c>
      <c r="E565" s="202">
        <f>SUM(E566:E567)</f>
        <v>2927</v>
      </c>
      <c r="F565" s="202">
        <f t="shared" si="18"/>
        <v>0</v>
      </c>
      <c r="G565" s="204"/>
      <c r="H565" s="205"/>
      <c r="I565" s="205"/>
    </row>
    <row r="566" s="176" customFormat="1" ht="40" customHeight="1" outlineLevel="1" spans="1:9">
      <c r="A566" s="194">
        <v>2082601</v>
      </c>
      <c r="B566" s="200">
        <v>51002</v>
      </c>
      <c r="C566" s="216" t="s">
        <v>1914</v>
      </c>
      <c r="D566" s="194">
        <v>600</v>
      </c>
      <c r="E566" s="194">
        <v>600</v>
      </c>
      <c r="F566" s="194">
        <f t="shared" si="18"/>
        <v>0</v>
      </c>
      <c r="G566" s="199" t="s">
        <v>1915</v>
      </c>
      <c r="H566" s="199" t="s">
        <v>1227</v>
      </c>
      <c r="I566" s="199" t="s">
        <v>1602</v>
      </c>
    </row>
    <row r="567" s="176" customFormat="1" ht="90" customHeight="1" outlineLevel="1" spans="1:9">
      <c r="A567" s="194">
        <v>2082602</v>
      </c>
      <c r="B567" s="200">
        <v>51002</v>
      </c>
      <c r="C567" s="216" t="s">
        <v>1916</v>
      </c>
      <c r="D567" s="194">
        <v>2327</v>
      </c>
      <c r="E567" s="194">
        <v>2327</v>
      </c>
      <c r="F567" s="194">
        <f t="shared" si="18"/>
        <v>0</v>
      </c>
      <c r="G567" s="199" t="s">
        <v>1917</v>
      </c>
      <c r="H567" s="199" t="s">
        <v>1227</v>
      </c>
      <c r="I567" s="199" t="s">
        <v>1602</v>
      </c>
    </row>
    <row r="568" s="176" customFormat="1" spans="1:9">
      <c r="A568" s="194">
        <v>20828</v>
      </c>
      <c r="B568" s="200"/>
      <c r="C568" s="227" t="s">
        <v>1918</v>
      </c>
      <c r="D568" s="194">
        <f>SUM(D569:D569)</f>
        <v>48</v>
      </c>
      <c r="E568" s="194">
        <f>SUM(E569:E569)</f>
        <v>48</v>
      </c>
      <c r="F568" s="194">
        <f t="shared" si="18"/>
        <v>0</v>
      </c>
      <c r="G568" s="198"/>
      <c r="H568" s="199"/>
      <c r="I568" s="199"/>
    </row>
    <row r="569" s="176" customFormat="1" ht="40" customHeight="1" outlineLevel="1" spans="1:9">
      <c r="A569" s="218">
        <v>2082802</v>
      </c>
      <c r="B569" s="200">
        <v>50299</v>
      </c>
      <c r="C569" s="216" t="s">
        <v>1919</v>
      </c>
      <c r="D569" s="194">
        <v>48</v>
      </c>
      <c r="E569" s="194">
        <v>48</v>
      </c>
      <c r="F569" s="194">
        <f t="shared" si="18"/>
        <v>0</v>
      </c>
      <c r="G569" s="199" t="s">
        <v>1920</v>
      </c>
      <c r="H569" s="199" t="s">
        <v>1143</v>
      </c>
      <c r="I569" s="199"/>
    </row>
    <row r="570" s="177" customFormat="1" spans="1:9">
      <c r="A570" s="202">
        <v>20899</v>
      </c>
      <c r="B570" s="200"/>
      <c r="C570" s="203" t="s">
        <v>1921</v>
      </c>
      <c r="D570" s="202">
        <f>SUM(D571:D573)</f>
        <v>3236</v>
      </c>
      <c r="E570" s="202">
        <f>SUM(E571:E573)</f>
        <v>3311</v>
      </c>
      <c r="F570" s="202">
        <f t="shared" si="18"/>
        <v>75</v>
      </c>
      <c r="G570" s="204"/>
      <c r="H570" s="205"/>
      <c r="I570" s="205"/>
    </row>
    <row r="571" s="176" customFormat="1" outlineLevel="1" spans="1:9">
      <c r="A571" s="194">
        <v>2089999</v>
      </c>
      <c r="B571" s="200">
        <v>50201</v>
      </c>
      <c r="C571" s="222" t="s">
        <v>1922</v>
      </c>
      <c r="D571" s="194">
        <v>8</v>
      </c>
      <c r="E571" s="194">
        <v>8</v>
      </c>
      <c r="F571" s="194">
        <f t="shared" si="18"/>
        <v>0</v>
      </c>
      <c r="G571" s="198"/>
      <c r="H571" s="199" t="s">
        <v>1143</v>
      </c>
      <c r="I571" s="199"/>
    </row>
    <row r="572" s="176" customFormat="1" outlineLevel="1" spans="1:9">
      <c r="A572" s="194">
        <v>2089999</v>
      </c>
      <c r="B572" s="200">
        <v>50901</v>
      </c>
      <c r="C572" s="222" t="s">
        <v>1923</v>
      </c>
      <c r="D572" s="194">
        <v>28</v>
      </c>
      <c r="E572" s="194">
        <v>28</v>
      </c>
      <c r="F572" s="194">
        <f t="shared" si="18"/>
        <v>0</v>
      </c>
      <c r="G572" s="199" t="s">
        <v>1924</v>
      </c>
      <c r="H572" s="199" t="s">
        <v>1227</v>
      </c>
      <c r="I572" s="199"/>
    </row>
    <row r="573" s="176" customFormat="1" ht="60" customHeight="1" outlineLevel="1" spans="1:9">
      <c r="A573" s="194">
        <v>2089999</v>
      </c>
      <c r="B573" s="200">
        <v>50901</v>
      </c>
      <c r="C573" s="222" t="s">
        <v>1925</v>
      </c>
      <c r="D573" s="194">
        <v>3200</v>
      </c>
      <c r="E573" s="194">
        <v>3275</v>
      </c>
      <c r="F573" s="194">
        <f t="shared" si="18"/>
        <v>75</v>
      </c>
      <c r="G573" s="199" t="s">
        <v>1926</v>
      </c>
      <c r="H573" s="199" t="s">
        <v>1227</v>
      </c>
      <c r="I573" s="199"/>
    </row>
    <row r="574" s="177" customFormat="1" spans="1:9">
      <c r="A574" s="202">
        <v>210</v>
      </c>
      <c r="B574" s="200"/>
      <c r="C574" s="228" t="s">
        <v>942</v>
      </c>
      <c r="D574" s="202">
        <f>D575+D580+D583+D586+D606+D613+D615+D620+D624+D626</f>
        <v>9720.38</v>
      </c>
      <c r="E574" s="202">
        <f>E575+E580+E583+E586+E606+E613+E615+E620+E624+E626</f>
        <v>9401.3648</v>
      </c>
      <c r="F574" s="202">
        <f t="shared" si="18"/>
        <v>-319.015200000002</v>
      </c>
      <c r="G574" s="204"/>
      <c r="H574" s="205"/>
      <c r="I574" s="205"/>
    </row>
    <row r="575" s="178" customFormat="1" spans="1:9">
      <c r="A575" s="210">
        <v>21001</v>
      </c>
      <c r="B575" s="200"/>
      <c r="C575" s="229" t="s">
        <v>1927</v>
      </c>
      <c r="D575" s="210">
        <f>SUM(D576:D579)</f>
        <v>137</v>
      </c>
      <c r="E575" s="210">
        <f>SUM(E576:E579)</f>
        <v>142</v>
      </c>
      <c r="F575" s="210">
        <f t="shared" si="18"/>
        <v>5</v>
      </c>
      <c r="G575" s="212"/>
      <c r="H575" s="213"/>
      <c r="I575" s="213"/>
    </row>
    <row r="576" s="176" customFormat="1" outlineLevel="1" spans="1:9">
      <c r="A576" s="194">
        <v>2100102</v>
      </c>
      <c r="B576" s="200">
        <v>50599</v>
      </c>
      <c r="C576" s="216" t="s">
        <v>1928</v>
      </c>
      <c r="D576" s="194">
        <v>50</v>
      </c>
      <c r="E576" s="194">
        <v>50</v>
      </c>
      <c r="F576" s="194">
        <f t="shared" ref="F576:F639" si="19">E576-D576</f>
        <v>0</v>
      </c>
      <c r="G576" s="198"/>
      <c r="H576" s="199" t="s">
        <v>1143</v>
      </c>
      <c r="I576" s="199"/>
    </row>
    <row r="577" s="176" customFormat="1" outlineLevel="1" spans="1:9">
      <c r="A577" s="194">
        <v>2100102</v>
      </c>
      <c r="B577" s="200">
        <v>50201</v>
      </c>
      <c r="C577" s="216" t="s">
        <v>1929</v>
      </c>
      <c r="D577" s="194">
        <v>80</v>
      </c>
      <c r="E577" s="194">
        <v>85</v>
      </c>
      <c r="F577" s="194">
        <f t="shared" si="19"/>
        <v>5</v>
      </c>
      <c r="G577" s="199" t="s">
        <v>1930</v>
      </c>
      <c r="H577" s="199"/>
      <c r="I577" s="199"/>
    </row>
    <row r="578" s="176" customFormat="1" outlineLevel="1" spans="1:9">
      <c r="A578" s="218">
        <v>2100102</v>
      </c>
      <c r="B578" s="219">
        <v>50599</v>
      </c>
      <c r="C578" s="247" t="s">
        <v>1931</v>
      </c>
      <c r="D578" s="194">
        <v>5</v>
      </c>
      <c r="E578" s="194">
        <v>5</v>
      </c>
      <c r="F578" s="194">
        <f t="shared" si="19"/>
        <v>0</v>
      </c>
      <c r="G578" s="198"/>
      <c r="H578" s="199" t="s">
        <v>1143</v>
      </c>
      <c r="I578" s="199"/>
    </row>
    <row r="579" s="176" customFormat="1" outlineLevel="1" spans="1:9">
      <c r="A579" s="194">
        <v>2100102</v>
      </c>
      <c r="B579" s="200">
        <v>50502</v>
      </c>
      <c r="C579" s="216" t="s">
        <v>1932</v>
      </c>
      <c r="D579" s="194">
        <v>2</v>
      </c>
      <c r="E579" s="194">
        <v>2</v>
      </c>
      <c r="F579" s="194">
        <f t="shared" si="19"/>
        <v>0</v>
      </c>
      <c r="G579" s="198"/>
      <c r="H579" s="199" t="s">
        <v>1143</v>
      </c>
      <c r="I579" s="199"/>
    </row>
    <row r="580" s="178" customFormat="1" spans="1:9">
      <c r="A580" s="210">
        <v>21002</v>
      </c>
      <c r="B580" s="200"/>
      <c r="C580" s="229" t="s">
        <v>1933</v>
      </c>
      <c r="D580" s="210">
        <f>SUM(D581:D582)</f>
        <v>529</v>
      </c>
      <c r="E580" s="210">
        <f>SUM(E581:E582)</f>
        <v>529</v>
      </c>
      <c r="F580" s="210">
        <f t="shared" si="19"/>
        <v>0</v>
      </c>
      <c r="G580" s="212"/>
      <c r="H580" s="213"/>
      <c r="I580" s="213"/>
    </row>
    <row r="581" s="176" customFormat="1" outlineLevel="1" spans="1:9">
      <c r="A581" s="194">
        <v>2100299</v>
      </c>
      <c r="B581" s="200">
        <v>50599</v>
      </c>
      <c r="C581" s="216" t="s">
        <v>1934</v>
      </c>
      <c r="D581" s="194">
        <v>245</v>
      </c>
      <c r="E581" s="194">
        <v>245</v>
      </c>
      <c r="F581" s="194">
        <f t="shared" si="19"/>
        <v>0</v>
      </c>
      <c r="G581" s="199" t="s">
        <v>1935</v>
      </c>
      <c r="H581" s="199" t="s">
        <v>1227</v>
      </c>
      <c r="I581" s="199"/>
    </row>
    <row r="582" s="176" customFormat="1" ht="40" customHeight="1" outlineLevel="1" spans="1:9">
      <c r="A582" s="194">
        <v>2100299</v>
      </c>
      <c r="B582" s="200">
        <v>50599</v>
      </c>
      <c r="C582" s="216" t="s">
        <v>1936</v>
      </c>
      <c r="D582" s="194">
        <v>284</v>
      </c>
      <c r="E582" s="194">
        <v>284</v>
      </c>
      <c r="F582" s="194">
        <f t="shared" si="19"/>
        <v>0</v>
      </c>
      <c r="G582" s="199" t="s">
        <v>1937</v>
      </c>
      <c r="H582" s="199" t="s">
        <v>1227</v>
      </c>
      <c r="I582" s="199"/>
    </row>
    <row r="583" s="178" customFormat="1" spans="1:9">
      <c r="A583" s="210">
        <v>21003</v>
      </c>
      <c r="B583" s="200"/>
      <c r="C583" s="229" t="s">
        <v>1938</v>
      </c>
      <c r="D583" s="210">
        <f>SUM(D584:D585)</f>
        <v>150.3</v>
      </c>
      <c r="E583" s="210">
        <f>SUM(E584:E585)</f>
        <v>167.1</v>
      </c>
      <c r="F583" s="210">
        <f t="shared" si="19"/>
        <v>16.8</v>
      </c>
      <c r="G583" s="212"/>
      <c r="H583" s="213"/>
      <c r="I583" s="213"/>
    </row>
    <row r="584" s="176" customFormat="1" outlineLevel="1" spans="1:9">
      <c r="A584" s="194">
        <v>2100302</v>
      </c>
      <c r="B584" s="200">
        <v>50501</v>
      </c>
      <c r="C584" s="216" t="s">
        <v>1939</v>
      </c>
      <c r="D584" s="194">
        <v>60</v>
      </c>
      <c r="E584" s="194">
        <v>76.8</v>
      </c>
      <c r="F584" s="194">
        <f t="shared" si="19"/>
        <v>16.8</v>
      </c>
      <c r="G584" s="248" t="s">
        <v>1940</v>
      </c>
      <c r="H584" s="199" t="s">
        <v>1227</v>
      </c>
      <c r="I584" s="199" t="s">
        <v>1941</v>
      </c>
    </row>
    <row r="585" s="176" customFormat="1" ht="40" customHeight="1" outlineLevel="1" spans="1:9">
      <c r="A585" s="194">
        <v>2100302</v>
      </c>
      <c r="B585" s="200">
        <v>301</v>
      </c>
      <c r="C585" s="216" t="s">
        <v>1942</v>
      </c>
      <c r="D585" s="194">
        <v>90.3</v>
      </c>
      <c r="E585" s="194">
        <v>90.3</v>
      </c>
      <c r="F585" s="194">
        <f t="shared" si="19"/>
        <v>0</v>
      </c>
      <c r="G585" s="249" t="s">
        <v>1943</v>
      </c>
      <c r="H585" s="199" t="s">
        <v>1227</v>
      </c>
      <c r="I585" s="199" t="s">
        <v>1941</v>
      </c>
    </row>
    <row r="586" s="178" customFormat="1" spans="1:9">
      <c r="A586" s="210">
        <v>21004</v>
      </c>
      <c r="B586" s="200"/>
      <c r="C586" s="229" t="s">
        <v>1944</v>
      </c>
      <c r="D586" s="210">
        <f>D587+D596+D598+D604+D605</f>
        <v>2222.5</v>
      </c>
      <c r="E586" s="210">
        <f>E587+E596+E598+E604+E605</f>
        <v>1502.19</v>
      </c>
      <c r="F586" s="210">
        <f t="shared" si="19"/>
        <v>-720.31</v>
      </c>
      <c r="G586" s="212"/>
      <c r="H586" s="213"/>
      <c r="I586" s="213"/>
    </row>
    <row r="587" s="179" customFormat="1" outlineLevel="1" spans="1:9">
      <c r="A587" s="230">
        <v>21004</v>
      </c>
      <c r="B587" s="200"/>
      <c r="C587" s="231" t="s">
        <v>1945</v>
      </c>
      <c r="D587" s="230">
        <f>SUM(D588:D595)</f>
        <v>267</v>
      </c>
      <c r="E587" s="230">
        <f>SUM(E588:E595)</f>
        <v>205</v>
      </c>
      <c r="F587" s="230">
        <f t="shared" si="19"/>
        <v>-62</v>
      </c>
      <c r="G587" s="232"/>
      <c r="H587" s="233"/>
      <c r="I587" s="233"/>
    </row>
    <row r="588" s="176" customFormat="1" outlineLevel="2" spans="1:9">
      <c r="A588" s="194">
        <v>2100401</v>
      </c>
      <c r="B588" s="200">
        <v>50599</v>
      </c>
      <c r="C588" s="216" t="s">
        <v>1946</v>
      </c>
      <c r="D588" s="194">
        <v>5</v>
      </c>
      <c r="E588" s="194">
        <v>5</v>
      </c>
      <c r="F588" s="194">
        <f t="shared" si="19"/>
        <v>0</v>
      </c>
      <c r="G588" s="198"/>
      <c r="H588" s="199" t="s">
        <v>1143</v>
      </c>
      <c r="I588" s="199"/>
    </row>
    <row r="589" s="176" customFormat="1" outlineLevel="2" spans="1:9">
      <c r="A589" s="194">
        <v>2100401</v>
      </c>
      <c r="B589" s="200">
        <v>50299</v>
      </c>
      <c r="C589" s="216" t="s">
        <v>1947</v>
      </c>
      <c r="D589" s="194">
        <v>50</v>
      </c>
      <c r="E589" s="194">
        <v>50</v>
      </c>
      <c r="F589" s="194">
        <f t="shared" si="19"/>
        <v>0</v>
      </c>
      <c r="G589" s="199" t="s">
        <v>1948</v>
      </c>
      <c r="H589" s="199" t="s">
        <v>1143</v>
      </c>
      <c r="I589" s="199"/>
    </row>
    <row r="590" s="176" customFormat="1" outlineLevel="2" spans="1:9">
      <c r="A590" s="194">
        <v>2100401</v>
      </c>
      <c r="B590" s="200">
        <v>50599</v>
      </c>
      <c r="C590" s="216" t="s">
        <v>1949</v>
      </c>
      <c r="D590" s="194">
        <v>33</v>
      </c>
      <c r="E590" s="194">
        <v>0</v>
      </c>
      <c r="F590" s="194">
        <f t="shared" si="19"/>
        <v>-33</v>
      </c>
      <c r="G590" s="199" t="s">
        <v>1950</v>
      </c>
      <c r="H590" s="199"/>
      <c r="I590" s="199"/>
    </row>
    <row r="591" s="176" customFormat="1" outlineLevel="2" spans="1:9">
      <c r="A591" s="194">
        <v>2100401</v>
      </c>
      <c r="B591" s="200">
        <v>50599</v>
      </c>
      <c r="C591" s="216" t="s">
        <v>1951</v>
      </c>
      <c r="D591" s="194">
        <v>40</v>
      </c>
      <c r="E591" s="194">
        <v>0</v>
      </c>
      <c r="F591" s="194">
        <f t="shared" si="19"/>
        <v>-40</v>
      </c>
      <c r="G591" s="199" t="s">
        <v>1950</v>
      </c>
      <c r="H591" s="199"/>
      <c r="I591" s="199"/>
    </row>
    <row r="592" s="176" customFormat="1" outlineLevel="2" spans="1:9">
      <c r="A592" s="194">
        <v>2100401</v>
      </c>
      <c r="B592" s="200">
        <v>50599</v>
      </c>
      <c r="C592" s="216" t="s">
        <v>1952</v>
      </c>
      <c r="D592" s="194">
        <v>5</v>
      </c>
      <c r="E592" s="194">
        <v>0</v>
      </c>
      <c r="F592" s="194">
        <f t="shared" si="19"/>
        <v>-5</v>
      </c>
      <c r="G592" s="199" t="s">
        <v>1950</v>
      </c>
      <c r="H592" s="199"/>
      <c r="I592" s="199"/>
    </row>
    <row r="593" s="176" customFormat="1" outlineLevel="2" spans="1:9">
      <c r="A593" s="194">
        <v>2100401</v>
      </c>
      <c r="B593" s="200">
        <v>50599</v>
      </c>
      <c r="C593" s="216" t="s">
        <v>1953</v>
      </c>
      <c r="D593" s="194">
        <v>30</v>
      </c>
      <c r="E593" s="194">
        <v>0</v>
      </c>
      <c r="F593" s="194">
        <f t="shared" si="19"/>
        <v>-30</v>
      </c>
      <c r="G593" s="199" t="s">
        <v>1950</v>
      </c>
      <c r="H593" s="199"/>
      <c r="I593" s="199"/>
    </row>
    <row r="594" s="176" customFormat="1" outlineLevel="2" spans="1:9">
      <c r="A594" s="194">
        <v>2100401</v>
      </c>
      <c r="B594" s="200">
        <v>50599</v>
      </c>
      <c r="C594" s="216" t="s">
        <v>1954</v>
      </c>
      <c r="D594" s="194">
        <v>4</v>
      </c>
      <c r="E594" s="194">
        <v>0</v>
      </c>
      <c r="F594" s="194">
        <f t="shared" si="19"/>
        <v>-4</v>
      </c>
      <c r="G594" s="199" t="s">
        <v>1950</v>
      </c>
      <c r="H594" s="199"/>
      <c r="I594" s="199"/>
    </row>
    <row r="595" s="176" customFormat="1" outlineLevel="2" spans="1:9">
      <c r="A595" s="194">
        <v>2100401</v>
      </c>
      <c r="B595" s="200">
        <v>50299</v>
      </c>
      <c r="C595" s="216" t="s">
        <v>1955</v>
      </c>
      <c r="D595" s="194">
        <v>100</v>
      </c>
      <c r="E595" s="194">
        <v>150</v>
      </c>
      <c r="F595" s="194">
        <f t="shared" si="19"/>
        <v>50</v>
      </c>
      <c r="G595" s="199" t="s">
        <v>1956</v>
      </c>
      <c r="H595" s="199" t="s">
        <v>1232</v>
      </c>
      <c r="I595" s="199"/>
    </row>
    <row r="596" s="176" customFormat="1" outlineLevel="1" spans="1:9">
      <c r="A596" s="194">
        <v>21004</v>
      </c>
      <c r="B596" s="200"/>
      <c r="C596" s="225" t="s">
        <v>1957</v>
      </c>
      <c r="D596" s="194">
        <f>SUM(D597)</f>
        <v>20</v>
      </c>
      <c r="E596" s="194">
        <f>SUM(E597)</f>
        <v>20</v>
      </c>
      <c r="F596" s="194">
        <f t="shared" si="19"/>
        <v>0</v>
      </c>
      <c r="G596" s="198"/>
      <c r="H596" s="199"/>
      <c r="I596" s="199"/>
    </row>
    <row r="597" s="176" customFormat="1" outlineLevel="1" spans="1:9">
      <c r="A597" s="194">
        <v>2100402</v>
      </c>
      <c r="B597" s="200">
        <v>50299</v>
      </c>
      <c r="C597" s="216" t="s">
        <v>1958</v>
      </c>
      <c r="D597" s="194">
        <v>20</v>
      </c>
      <c r="E597" s="194">
        <v>20</v>
      </c>
      <c r="F597" s="194">
        <f t="shared" si="19"/>
        <v>0</v>
      </c>
      <c r="G597" s="199" t="s">
        <v>1565</v>
      </c>
      <c r="H597" s="199" t="s">
        <v>1232</v>
      </c>
      <c r="I597" s="254"/>
    </row>
    <row r="598" s="179" customFormat="1" outlineLevel="1" spans="1:9">
      <c r="A598" s="230">
        <v>21004</v>
      </c>
      <c r="B598" s="200"/>
      <c r="C598" s="231" t="s">
        <v>1959</v>
      </c>
      <c r="D598" s="230">
        <f>SUM(D599:D603)</f>
        <v>195.2</v>
      </c>
      <c r="E598" s="230">
        <f>SUM(E599:E603)</f>
        <v>190.44</v>
      </c>
      <c r="F598" s="230">
        <f t="shared" si="19"/>
        <v>-4.75999999999999</v>
      </c>
      <c r="G598" s="232"/>
      <c r="H598" s="233"/>
      <c r="I598" s="233"/>
    </row>
    <row r="599" s="176" customFormat="1" outlineLevel="2" spans="1:9">
      <c r="A599" s="194">
        <v>2100403</v>
      </c>
      <c r="B599" s="200">
        <v>50502</v>
      </c>
      <c r="C599" s="216" t="s">
        <v>1960</v>
      </c>
      <c r="D599" s="194">
        <v>10</v>
      </c>
      <c r="E599" s="194">
        <v>10</v>
      </c>
      <c r="F599" s="194">
        <f t="shared" si="19"/>
        <v>0</v>
      </c>
      <c r="G599" s="198"/>
      <c r="H599" s="199" t="s">
        <v>1227</v>
      </c>
      <c r="I599" s="199"/>
    </row>
    <row r="600" s="176" customFormat="1" outlineLevel="2" spans="1:9">
      <c r="A600" s="194">
        <v>2100403</v>
      </c>
      <c r="B600" s="200">
        <v>50599</v>
      </c>
      <c r="C600" s="216" t="s">
        <v>1961</v>
      </c>
      <c r="D600" s="194">
        <v>50</v>
      </c>
      <c r="E600" s="194">
        <v>50</v>
      </c>
      <c r="F600" s="194">
        <f t="shared" si="19"/>
        <v>0</v>
      </c>
      <c r="G600" s="198"/>
      <c r="H600" s="199" t="s">
        <v>1227</v>
      </c>
      <c r="I600" s="199"/>
    </row>
    <row r="601" s="176" customFormat="1" ht="60" customHeight="1" outlineLevel="2" spans="1:9">
      <c r="A601" s="194">
        <v>2100403</v>
      </c>
      <c r="B601" s="200">
        <v>50599</v>
      </c>
      <c r="C601" s="216" t="s">
        <v>1962</v>
      </c>
      <c r="D601" s="194">
        <v>5.7</v>
      </c>
      <c r="E601" s="194">
        <v>6.84</v>
      </c>
      <c r="F601" s="194">
        <f t="shared" si="19"/>
        <v>1.14</v>
      </c>
      <c r="G601" s="199" t="s">
        <v>1963</v>
      </c>
      <c r="H601" s="199" t="s">
        <v>1227</v>
      </c>
      <c r="I601" s="199" t="s">
        <v>1602</v>
      </c>
    </row>
    <row r="602" s="176" customFormat="1" ht="60" customHeight="1" outlineLevel="2" spans="1:9">
      <c r="A602" s="194">
        <v>2100403</v>
      </c>
      <c r="B602" s="200">
        <v>50502</v>
      </c>
      <c r="C602" s="216" t="s">
        <v>1964</v>
      </c>
      <c r="D602" s="194">
        <v>29.5</v>
      </c>
      <c r="E602" s="194">
        <v>23.6</v>
      </c>
      <c r="F602" s="194">
        <f t="shared" si="19"/>
        <v>-5.9</v>
      </c>
      <c r="G602" s="199" t="s">
        <v>1965</v>
      </c>
      <c r="H602" s="199" t="s">
        <v>1227</v>
      </c>
      <c r="I602" s="254" t="s">
        <v>1602</v>
      </c>
    </row>
    <row r="603" s="176" customFormat="1" outlineLevel="2" spans="1:9">
      <c r="A603" s="194">
        <v>2100403</v>
      </c>
      <c r="B603" s="200">
        <v>50299</v>
      </c>
      <c r="C603" s="216" t="s">
        <v>1966</v>
      </c>
      <c r="D603" s="194">
        <v>100</v>
      </c>
      <c r="E603" s="194">
        <v>100</v>
      </c>
      <c r="F603" s="194">
        <f t="shared" si="19"/>
        <v>0</v>
      </c>
      <c r="G603" s="199" t="s">
        <v>1967</v>
      </c>
      <c r="H603" s="199" t="s">
        <v>1232</v>
      </c>
      <c r="I603" s="254"/>
    </row>
    <row r="604" s="176" customFormat="1" ht="180" customHeight="1" outlineLevel="1" spans="1:9">
      <c r="A604" s="194">
        <v>2100408</v>
      </c>
      <c r="B604" s="200">
        <v>50599</v>
      </c>
      <c r="C604" s="225" t="s">
        <v>1968</v>
      </c>
      <c r="D604" s="194">
        <v>740.3</v>
      </c>
      <c r="E604" s="194">
        <f>523.75+63</f>
        <v>586.75</v>
      </c>
      <c r="F604" s="194">
        <f t="shared" si="19"/>
        <v>-153.55</v>
      </c>
      <c r="G604" s="199" t="s">
        <v>1969</v>
      </c>
      <c r="H604" s="199" t="s">
        <v>1227</v>
      </c>
      <c r="I604" s="254" t="s">
        <v>1602</v>
      </c>
    </row>
    <row r="605" s="176" customFormat="1" ht="40" customHeight="1" outlineLevel="1" spans="1:9">
      <c r="A605" s="194">
        <v>2100410</v>
      </c>
      <c r="B605" s="200">
        <v>50599</v>
      </c>
      <c r="C605" s="225" t="s">
        <v>1970</v>
      </c>
      <c r="D605" s="194">
        <v>1000</v>
      </c>
      <c r="E605" s="194">
        <v>500</v>
      </c>
      <c r="F605" s="194">
        <f t="shared" si="19"/>
        <v>-500</v>
      </c>
      <c r="G605" s="199" t="s">
        <v>1971</v>
      </c>
      <c r="H605" s="199" t="s">
        <v>1227</v>
      </c>
      <c r="I605" s="199"/>
    </row>
    <row r="606" s="178" customFormat="1" spans="1:9">
      <c r="A606" s="210">
        <v>21007</v>
      </c>
      <c r="B606" s="200"/>
      <c r="C606" s="229" t="s">
        <v>1972</v>
      </c>
      <c r="D606" s="210">
        <f>SUM(D607:D612)</f>
        <v>500.57</v>
      </c>
      <c r="E606" s="210">
        <f>SUM(E607:E612)</f>
        <v>520.97</v>
      </c>
      <c r="F606" s="210">
        <f t="shared" si="19"/>
        <v>20.4</v>
      </c>
      <c r="G606" s="212"/>
      <c r="H606" s="213"/>
      <c r="I606" s="213"/>
    </row>
    <row r="607" s="176" customFormat="1" outlineLevel="1" spans="1:9">
      <c r="A607" s="194">
        <v>2100716</v>
      </c>
      <c r="B607" s="200">
        <v>50201</v>
      </c>
      <c r="C607" s="216" t="s">
        <v>1973</v>
      </c>
      <c r="D607" s="194">
        <v>30</v>
      </c>
      <c r="E607" s="194">
        <v>30</v>
      </c>
      <c r="F607" s="194">
        <f t="shared" si="19"/>
        <v>0</v>
      </c>
      <c r="G607" s="198"/>
      <c r="H607" s="199" t="s">
        <v>1143</v>
      </c>
      <c r="I607" s="199"/>
    </row>
    <row r="608" s="176" customFormat="1" ht="40" customHeight="1" outlineLevel="1" spans="1:9">
      <c r="A608" s="194">
        <v>2100717</v>
      </c>
      <c r="B608" s="200">
        <v>50599</v>
      </c>
      <c r="C608" s="216" t="s">
        <v>1974</v>
      </c>
      <c r="D608" s="194">
        <v>97.57</v>
      </c>
      <c r="E608" s="194">
        <v>120.2</v>
      </c>
      <c r="F608" s="194">
        <f t="shared" si="19"/>
        <v>22.63</v>
      </c>
      <c r="G608" s="199" t="s">
        <v>1975</v>
      </c>
      <c r="H608" s="199" t="s">
        <v>1227</v>
      </c>
      <c r="I608" s="199" t="s">
        <v>1602</v>
      </c>
    </row>
    <row r="609" s="176" customFormat="1" ht="60" customHeight="1" outlineLevel="1" spans="1:9">
      <c r="A609" s="194">
        <v>2100717</v>
      </c>
      <c r="B609" s="200">
        <v>50599</v>
      </c>
      <c r="C609" s="216" t="s">
        <v>1976</v>
      </c>
      <c r="D609" s="194">
        <v>88.81</v>
      </c>
      <c r="E609" s="194">
        <v>88.81</v>
      </c>
      <c r="F609" s="194">
        <f t="shared" si="19"/>
        <v>0</v>
      </c>
      <c r="G609" s="199" t="s">
        <v>1977</v>
      </c>
      <c r="H609" s="199" t="s">
        <v>1227</v>
      </c>
      <c r="I609" s="199" t="s">
        <v>1602</v>
      </c>
    </row>
    <row r="610" s="176" customFormat="1" outlineLevel="1" spans="1:9">
      <c r="A610" s="194">
        <v>2100717</v>
      </c>
      <c r="B610" s="200">
        <v>50599</v>
      </c>
      <c r="C610" s="216" t="s">
        <v>1978</v>
      </c>
      <c r="D610" s="194">
        <v>6.15</v>
      </c>
      <c r="E610" s="194">
        <v>5</v>
      </c>
      <c r="F610" s="194">
        <f t="shared" si="19"/>
        <v>-1.15</v>
      </c>
      <c r="G610" s="249" t="s">
        <v>1979</v>
      </c>
      <c r="H610" s="199" t="s">
        <v>1227</v>
      </c>
      <c r="I610" s="199"/>
    </row>
    <row r="611" s="176" customFormat="1" ht="60" customHeight="1" outlineLevel="1" spans="1:9">
      <c r="A611" s="194">
        <v>2100717</v>
      </c>
      <c r="B611" s="200">
        <v>50599</v>
      </c>
      <c r="C611" s="216" t="s">
        <v>1980</v>
      </c>
      <c r="D611" s="194">
        <v>273.6</v>
      </c>
      <c r="E611" s="194">
        <v>273.6</v>
      </c>
      <c r="F611" s="194">
        <f t="shared" si="19"/>
        <v>0</v>
      </c>
      <c r="G611" s="199" t="s">
        <v>1981</v>
      </c>
      <c r="H611" s="199" t="s">
        <v>1227</v>
      </c>
      <c r="I611" s="199" t="s">
        <v>1602</v>
      </c>
    </row>
    <row r="612" s="176" customFormat="1" ht="90" customHeight="1" outlineLevel="1" spans="1:9">
      <c r="A612" s="194">
        <v>2100717</v>
      </c>
      <c r="B612" s="200">
        <v>50599</v>
      </c>
      <c r="C612" s="216" t="s">
        <v>1982</v>
      </c>
      <c r="D612" s="194">
        <v>4.44</v>
      </c>
      <c r="E612" s="194">
        <v>3.36</v>
      </c>
      <c r="F612" s="194">
        <f t="shared" si="19"/>
        <v>-1.08</v>
      </c>
      <c r="G612" s="199" t="s">
        <v>1983</v>
      </c>
      <c r="H612" s="199" t="s">
        <v>1227</v>
      </c>
      <c r="I612" s="199" t="s">
        <v>1602</v>
      </c>
    </row>
    <row r="613" s="176" customFormat="1" spans="1:9">
      <c r="A613" s="194">
        <v>21012</v>
      </c>
      <c r="B613" s="200"/>
      <c r="C613" s="227" t="s">
        <v>1984</v>
      </c>
      <c r="D613" s="194">
        <f>SUM(D614)</f>
        <v>3609.6</v>
      </c>
      <c r="E613" s="194">
        <f>SUM(E614)</f>
        <v>3738.6</v>
      </c>
      <c r="F613" s="194">
        <f t="shared" si="19"/>
        <v>129</v>
      </c>
      <c r="G613" s="198"/>
      <c r="H613" s="199"/>
      <c r="I613" s="199"/>
    </row>
    <row r="614" s="176" customFormat="1" ht="60" customHeight="1" outlineLevel="1" spans="1:9">
      <c r="A614" s="194">
        <v>2101202</v>
      </c>
      <c r="B614" s="200">
        <v>50599</v>
      </c>
      <c r="C614" s="216" t="s">
        <v>1985</v>
      </c>
      <c r="D614" s="194">
        <v>3609.6</v>
      </c>
      <c r="E614" s="194">
        <v>3738.6</v>
      </c>
      <c r="F614" s="194">
        <f t="shared" si="19"/>
        <v>129</v>
      </c>
      <c r="G614" s="199" t="s">
        <v>1986</v>
      </c>
      <c r="H614" s="199" t="s">
        <v>1227</v>
      </c>
      <c r="I614" s="199" t="s">
        <v>1602</v>
      </c>
    </row>
    <row r="615" s="178" customFormat="1" spans="1:9">
      <c r="A615" s="210">
        <v>21013</v>
      </c>
      <c r="B615" s="200"/>
      <c r="C615" s="229" t="s">
        <v>1987</v>
      </c>
      <c r="D615" s="210">
        <f>SUM(D616:D619)</f>
        <v>2043.41</v>
      </c>
      <c r="E615" s="210">
        <f>SUM(E616:E619)</f>
        <v>2208.5048</v>
      </c>
      <c r="F615" s="210">
        <f t="shared" si="19"/>
        <v>165.0948</v>
      </c>
      <c r="G615" s="212"/>
      <c r="H615" s="213"/>
      <c r="I615" s="213"/>
    </row>
    <row r="616" s="176" customFormat="1" ht="130" customHeight="1" outlineLevel="1" spans="1:9">
      <c r="A616" s="194">
        <v>2101301</v>
      </c>
      <c r="B616" s="200">
        <v>50599</v>
      </c>
      <c r="C616" s="216" t="s">
        <v>1988</v>
      </c>
      <c r="D616" s="194">
        <v>1757</v>
      </c>
      <c r="E616" s="194">
        <v>1929</v>
      </c>
      <c r="F616" s="194">
        <f t="shared" si="19"/>
        <v>172</v>
      </c>
      <c r="G616" s="199" t="s">
        <v>1989</v>
      </c>
      <c r="H616" s="199" t="s">
        <v>1227</v>
      </c>
      <c r="I616" s="199" t="s">
        <v>1602</v>
      </c>
    </row>
    <row r="617" s="176" customFormat="1" ht="60" customHeight="1" outlineLevel="1" spans="1:9">
      <c r="A617" s="194">
        <v>2101399</v>
      </c>
      <c r="B617" s="200">
        <v>50599</v>
      </c>
      <c r="C617" s="216" t="s">
        <v>1990</v>
      </c>
      <c r="D617" s="194">
        <v>269.71</v>
      </c>
      <c r="E617" s="194">
        <f>233.04+29.7648</f>
        <v>262.8048</v>
      </c>
      <c r="F617" s="194">
        <f t="shared" si="19"/>
        <v>-6.90519999999998</v>
      </c>
      <c r="G617" s="249" t="s">
        <v>1991</v>
      </c>
      <c r="H617" s="199" t="s">
        <v>1227</v>
      </c>
      <c r="I617" s="199"/>
    </row>
    <row r="618" s="176" customFormat="1" outlineLevel="1" spans="1:9">
      <c r="A618" s="194">
        <v>2101399</v>
      </c>
      <c r="B618" s="200">
        <v>50599</v>
      </c>
      <c r="C618" s="216" t="s">
        <v>1992</v>
      </c>
      <c r="D618" s="194">
        <v>14</v>
      </c>
      <c r="E618" s="194">
        <v>14</v>
      </c>
      <c r="F618" s="194">
        <f t="shared" si="19"/>
        <v>0</v>
      </c>
      <c r="G618" s="199" t="s">
        <v>1993</v>
      </c>
      <c r="H618" s="199" t="s">
        <v>1227</v>
      </c>
      <c r="I618" s="199"/>
    </row>
    <row r="619" s="176" customFormat="1" ht="40" customHeight="1" outlineLevel="1" spans="1:9">
      <c r="A619" s="194">
        <v>2101399</v>
      </c>
      <c r="B619" s="200">
        <v>50599</v>
      </c>
      <c r="C619" s="216" t="s">
        <v>1994</v>
      </c>
      <c r="D619" s="194">
        <v>2.7</v>
      </c>
      <c r="E619" s="194">
        <v>2.7</v>
      </c>
      <c r="F619" s="194">
        <f t="shared" si="19"/>
        <v>0</v>
      </c>
      <c r="G619" s="249" t="s">
        <v>1995</v>
      </c>
      <c r="H619" s="199" t="s">
        <v>1227</v>
      </c>
      <c r="I619" s="199"/>
    </row>
    <row r="620" s="178" customFormat="1" spans="1:9">
      <c r="A620" s="210">
        <v>21015</v>
      </c>
      <c r="B620" s="200"/>
      <c r="C620" s="229" t="s">
        <v>1996</v>
      </c>
      <c r="D620" s="210">
        <f>SUM(D621:D623)</f>
        <v>192</v>
      </c>
      <c r="E620" s="210">
        <f>SUM(E621:E623)</f>
        <v>192</v>
      </c>
      <c r="F620" s="210">
        <f t="shared" si="19"/>
        <v>0</v>
      </c>
      <c r="G620" s="212"/>
      <c r="H620" s="213"/>
      <c r="I620" s="213"/>
    </row>
    <row r="621" s="176" customFormat="1" outlineLevel="1" spans="1:9">
      <c r="A621" s="194">
        <v>2101504</v>
      </c>
      <c r="B621" s="200">
        <v>50209</v>
      </c>
      <c r="C621" s="216" t="s">
        <v>1997</v>
      </c>
      <c r="D621" s="194">
        <v>32</v>
      </c>
      <c r="E621" s="194">
        <v>32</v>
      </c>
      <c r="F621" s="194">
        <f t="shared" si="19"/>
        <v>0</v>
      </c>
      <c r="G621" s="198"/>
      <c r="H621" s="199" t="s">
        <v>1143</v>
      </c>
      <c r="I621" s="199"/>
    </row>
    <row r="622" s="176" customFormat="1" outlineLevel="1" spans="1:9">
      <c r="A622" s="194">
        <v>2101506</v>
      </c>
      <c r="B622" s="200">
        <v>50599</v>
      </c>
      <c r="C622" s="216" t="s">
        <v>1998</v>
      </c>
      <c r="D622" s="194">
        <v>40</v>
      </c>
      <c r="E622" s="194">
        <v>40</v>
      </c>
      <c r="F622" s="194">
        <f t="shared" si="19"/>
        <v>0</v>
      </c>
      <c r="G622" s="198"/>
      <c r="H622" s="199" t="s">
        <v>1143</v>
      </c>
      <c r="I622" s="199"/>
    </row>
    <row r="623" s="176" customFormat="1" outlineLevel="1" spans="1:9">
      <c r="A623" s="194">
        <v>2101599</v>
      </c>
      <c r="B623" s="200">
        <v>50299</v>
      </c>
      <c r="C623" s="216" t="s">
        <v>1999</v>
      </c>
      <c r="D623" s="194">
        <v>120</v>
      </c>
      <c r="E623" s="194">
        <v>120</v>
      </c>
      <c r="F623" s="194">
        <f t="shared" si="19"/>
        <v>0</v>
      </c>
      <c r="G623" s="199" t="s">
        <v>1798</v>
      </c>
      <c r="H623" s="199" t="s">
        <v>1232</v>
      </c>
      <c r="I623" s="199"/>
    </row>
    <row r="624" s="176" customFormat="1" spans="1:9">
      <c r="A624" s="194">
        <v>21016</v>
      </c>
      <c r="B624" s="200"/>
      <c r="C624" s="227" t="s">
        <v>2000</v>
      </c>
      <c r="D624" s="194">
        <f>SUM(D625)</f>
        <v>12</v>
      </c>
      <c r="E624" s="194">
        <f>SUM(E625)</f>
        <v>12</v>
      </c>
      <c r="F624" s="194">
        <f t="shared" si="19"/>
        <v>0</v>
      </c>
      <c r="G624" s="198"/>
      <c r="H624" s="199"/>
      <c r="I624" s="199"/>
    </row>
    <row r="625" s="176" customFormat="1" outlineLevel="1" spans="1:9">
      <c r="A625" s="194">
        <v>2101601</v>
      </c>
      <c r="B625" s="200">
        <v>50999</v>
      </c>
      <c r="C625" s="216" t="s">
        <v>2001</v>
      </c>
      <c r="D625" s="194">
        <v>12</v>
      </c>
      <c r="E625" s="194">
        <v>12</v>
      </c>
      <c r="F625" s="194">
        <f t="shared" si="19"/>
        <v>0</v>
      </c>
      <c r="G625" s="249" t="s">
        <v>2002</v>
      </c>
      <c r="H625" s="199" t="s">
        <v>1227</v>
      </c>
      <c r="I625" s="199"/>
    </row>
    <row r="626" s="178" customFormat="1" spans="1:9">
      <c r="A626" s="210">
        <v>21099</v>
      </c>
      <c r="B626" s="200"/>
      <c r="C626" s="229" t="s">
        <v>2003</v>
      </c>
      <c r="D626" s="210">
        <f>SUM(D627:D628)</f>
        <v>324</v>
      </c>
      <c r="E626" s="210">
        <f>SUM(E627:E628)</f>
        <v>389</v>
      </c>
      <c r="F626" s="210">
        <f t="shared" si="19"/>
        <v>65</v>
      </c>
      <c r="G626" s="212"/>
      <c r="H626" s="213"/>
      <c r="I626" s="213"/>
    </row>
    <row r="627" s="176" customFormat="1" ht="40" customHeight="1" outlineLevel="2" spans="1:9">
      <c r="A627" s="194">
        <v>2109999</v>
      </c>
      <c r="B627" s="200">
        <v>50599</v>
      </c>
      <c r="C627" s="216" t="s">
        <v>2004</v>
      </c>
      <c r="D627" s="194">
        <v>230</v>
      </c>
      <c r="E627" s="194">
        <v>230</v>
      </c>
      <c r="F627" s="194">
        <f t="shared" si="19"/>
        <v>0</v>
      </c>
      <c r="G627" s="199" t="s">
        <v>2005</v>
      </c>
      <c r="H627" s="199" t="s">
        <v>1227</v>
      </c>
      <c r="I627" s="199"/>
    </row>
    <row r="628" s="176" customFormat="1" ht="80" customHeight="1" outlineLevel="2" spans="1:9">
      <c r="A628" s="194">
        <v>2109999</v>
      </c>
      <c r="B628" s="200">
        <v>50599</v>
      </c>
      <c r="C628" s="216" t="s">
        <v>2006</v>
      </c>
      <c r="D628" s="194">
        <v>94</v>
      </c>
      <c r="E628" s="194">
        <v>159</v>
      </c>
      <c r="F628" s="194">
        <f t="shared" si="19"/>
        <v>65</v>
      </c>
      <c r="G628" s="199" t="s">
        <v>2007</v>
      </c>
      <c r="H628" s="199" t="s">
        <v>1227</v>
      </c>
      <c r="I628" s="199" t="s">
        <v>1602</v>
      </c>
    </row>
    <row r="629" s="177" customFormat="1" spans="1:9">
      <c r="A629" s="202">
        <v>211</v>
      </c>
      <c r="B629" s="200"/>
      <c r="C629" s="228" t="s">
        <v>975</v>
      </c>
      <c r="D629" s="202">
        <f>D630+D632+D637</f>
        <v>5705.16</v>
      </c>
      <c r="E629" s="202">
        <f>E630+E632+E637</f>
        <v>6577.66</v>
      </c>
      <c r="F629" s="202">
        <f t="shared" si="19"/>
        <v>872.5</v>
      </c>
      <c r="G629" s="204"/>
      <c r="H629" s="205"/>
      <c r="I629" s="205"/>
    </row>
    <row r="630" s="176" customFormat="1" spans="1:9">
      <c r="A630" s="194">
        <v>21101</v>
      </c>
      <c r="B630" s="200"/>
      <c r="C630" s="250" t="s">
        <v>2008</v>
      </c>
      <c r="D630" s="194">
        <f>SUM(D631)</f>
        <v>80</v>
      </c>
      <c r="E630" s="194">
        <f>SUM(E631)</f>
        <v>80</v>
      </c>
      <c r="F630" s="194">
        <f t="shared" si="19"/>
        <v>0</v>
      </c>
      <c r="G630" s="198"/>
      <c r="H630" s="199"/>
      <c r="I630" s="199"/>
    </row>
    <row r="631" s="176" customFormat="1" ht="60" customHeight="1" outlineLevel="1" spans="1:9">
      <c r="A631" s="218">
        <v>2110299</v>
      </c>
      <c r="B631" s="200">
        <v>50299</v>
      </c>
      <c r="C631" s="216" t="s">
        <v>2009</v>
      </c>
      <c r="D631" s="194">
        <v>80</v>
      </c>
      <c r="E631" s="194">
        <v>80</v>
      </c>
      <c r="F631" s="194">
        <f t="shared" si="19"/>
        <v>0</v>
      </c>
      <c r="G631" s="245" t="s">
        <v>2010</v>
      </c>
      <c r="H631" s="199" t="s">
        <v>1143</v>
      </c>
      <c r="I631" s="199"/>
    </row>
    <row r="632" s="178" customFormat="1" spans="1:9">
      <c r="A632" s="210">
        <v>21103</v>
      </c>
      <c r="B632" s="200"/>
      <c r="C632" s="251" t="s">
        <v>2011</v>
      </c>
      <c r="D632" s="210">
        <f>SUM(D633:D636)</f>
        <v>4090</v>
      </c>
      <c r="E632" s="210">
        <f>SUM(E633:E636)</f>
        <v>4960</v>
      </c>
      <c r="F632" s="210">
        <f t="shared" si="19"/>
        <v>870</v>
      </c>
      <c r="G632" s="252"/>
      <c r="H632" s="213"/>
      <c r="I632" s="213"/>
    </row>
    <row r="633" s="176" customFormat="1" ht="80" customHeight="1" outlineLevel="1" spans="1:9">
      <c r="A633" s="194">
        <v>2110302</v>
      </c>
      <c r="B633" s="200">
        <v>50299</v>
      </c>
      <c r="C633" s="216" t="s">
        <v>2012</v>
      </c>
      <c r="D633" s="194">
        <v>1640</v>
      </c>
      <c r="E633" s="194">
        <v>1760</v>
      </c>
      <c r="F633" s="194">
        <f t="shared" si="19"/>
        <v>120</v>
      </c>
      <c r="G633" s="199" t="s">
        <v>2013</v>
      </c>
      <c r="H633" s="199" t="s">
        <v>1227</v>
      </c>
      <c r="I633" s="199"/>
    </row>
    <row r="634" s="176" customFormat="1" ht="40" customHeight="1" outlineLevel="1" spans="1:9">
      <c r="A634" s="194">
        <v>2110304</v>
      </c>
      <c r="B634" s="200">
        <v>50299</v>
      </c>
      <c r="C634" s="216" t="s">
        <v>2014</v>
      </c>
      <c r="D634" s="194">
        <v>400</v>
      </c>
      <c r="E634" s="194">
        <v>400</v>
      </c>
      <c r="F634" s="194">
        <f t="shared" si="19"/>
        <v>0</v>
      </c>
      <c r="G634" s="199" t="s">
        <v>2015</v>
      </c>
      <c r="H634" s="199" t="s">
        <v>1227</v>
      </c>
      <c r="I634" s="199"/>
    </row>
    <row r="635" s="176" customFormat="1" ht="40" customHeight="1" outlineLevel="1" spans="1:9">
      <c r="A635" s="194">
        <v>2110304</v>
      </c>
      <c r="B635" s="200">
        <v>50299</v>
      </c>
      <c r="C635" s="216" t="s">
        <v>2016</v>
      </c>
      <c r="D635" s="194">
        <v>1050</v>
      </c>
      <c r="E635" s="194">
        <v>1800</v>
      </c>
      <c r="F635" s="194">
        <f t="shared" si="19"/>
        <v>750</v>
      </c>
      <c r="G635" s="253" t="s">
        <v>2017</v>
      </c>
      <c r="H635" s="199" t="s">
        <v>1227</v>
      </c>
      <c r="I635" s="199"/>
    </row>
    <row r="636" s="176" customFormat="1" ht="60" customHeight="1" outlineLevel="1" spans="1:9">
      <c r="A636" s="194">
        <v>2110307</v>
      </c>
      <c r="B636" s="200">
        <v>50299</v>
      </c>
      <c r="C636" s="222" t="s">
        <v>2018</v>
      </c>
      <c r="D636" s="194">
        <v>1000</v>
      </c>
      <c r="E636" s="194">
        <v>1000</v>
      </c>
      <c r="F636" s="194">
        <f t="shared" si="19"/>
        <v>0</v>
      </c>
      <c r="G636" s="245" t="s">
        <v>2019</v>
      </c>
      <c r="H636" s="199" t="s">
        <v>1227</v>
      </c>
      <c r="I636" s="199"/>
    </row>
    <row r="637" s="178" customFormat="1" spans="1:9">
      <c r="A637" s="210">
        <v>21104</v>
      </c>
      <c r="B637" s="200"/>
      <c r="C637" s="251" t="s">
        <v>2020</v>
      </c>
      <c r="D637" s="210">
        <f>SUM(D638:D641)+D645</f>
        <v>1535.16</v>
      </c>
      <c r="E637" s="210">
        <f>SUM(E638:E641)+E645</f>
        <v>1537.66</v>
      </c>
      <c r="F637" s="210">
        <f t="shared" si="19"/>
        <v>2.5</v>
      </c>
      <c r="G637" s="212"/>
      <c r="H637" s="213"/>
      <c r="I637" s="213"/>
    </row>
    <row r="638" s="176" customFormat="1" ht="40" customHeight="1" outlineLevel="2" spans="1:9">
      <c r="A638" s="194">
        <v>2110401</v>
      </c>
      <c r="B638" s="200">
        <v>50299</v>
      </c>
      <c r="C638" s="224" t="s">
        <v>2021</v>
      </c>
      <c r="D638" s="194">
        <v>24</v>
      </c>
      <c r="E638" s="194">
        <v>24</v>
      </c>
      <c r="F638" s="194">
        <f t="shared" si="19"/>
        <v>0</v>
      </c>
      <c r="G638" s="245" t="s">
        <v>2022</v>
      </c>
      <c r="H638" s="199" t="s">
        <v>1143</v>
      </c>
      <c r="I638" s="199"/>
    </row>
    <row r="639" s="176" customFormat="1" ht="80" customHeight="1" outlineLevel="2" spans="1:9">
      <c r="A639" s="194">
        <v>2110402</v>
      </c>
      <c r="B639" s="200">
        <v>50299</v>
      </c>
      <c r="C639" s="224" t="s">
        <v>2023</v>
      </c>
      <c r="D639" s="194">
        <v>1080</v>
      </c>
      <c r="E639" s="194">
        <v>1082.5</v>
      </c>
      <c r="F639" s="194">
        <f t="shared" si="19"/>
        <v>2.5</v>
      </c>
      <c r="G639" s="199" t="s">
        <v>2024</v>
      </c>
      <c r="H639" s="199" t="s">
        <v>1227</v>
      </c>
      <c r="I639" s="199"/>
    </row>
    <row r="640" s="176" customFormat="1" ht="90" customHeight="1" outlineLevel="2" spans="1:9">
      <c r="A640" s="194">
        <v>2110406</v>
      </c>
      <c r="B640" s="200">
        <v>50299</v>
      </c>
      <c r="C640" s="224" t="s">
        <v>2025</v>
      </c>
      <c r="D640" s="194">
        <v>96</v>
      </c>
      <c r="E640" s="194">
        <v>96</v>
      </c>
      <c r="F640" s="194">
        <f t="shared" ref="F640:F703" si="20">E640-D640</f>
        <v>0</v>
      </c>
      <c r="G640" s="199" t="s">
        <v>2026</v>
      </c>
      <c r="H640" s="199" t="s">
        <v>1143</v>
      </c>
      <c r="I640" s="199"/>
    </row>
    <row r="641" s="179" customFormat="1" outlineLevel="2" spans="1:9">
      <c r="A641" s="230">
        <v>21104</v>
      </c>
      <c r="B641" s="200"/>
      <c r="C641" s="244" t="s">
        <v>2027</v>
      </c>
      <c r="D641" s="230">
        <f>SUM(D642:D644)</f>
        <v>307.56</v>
      </c>
      <c r="E641" s="230">
        <f>SUM(E642:E644)</f>
        <v>307.56</v>
      </c>
      <c r="F641" s="230">
        <f t="shared" si="20"/>
        <v>0</v>
      </c>
      <c r="G641" s="232"/>
      <c r="H641" s="233"/>
      <c r="I641" s="233"/>
    </row>
    <row r="642" s="176" customFormat="1" outlineLevel="3" spans="1:9">
      <c r="A642" s="194">
        <v>2110406</v>
      </c>
      <c r="B642" s="200">
        <v>50799</v>
      </c>
      <c r="C642" s="216" t="s">
        <v>2028</v>
      </c>
      <c r="D642" s="194">
        <v>82.56</v>
      </c>
      <c r="E642" s="194">
        <v>82.56</v>
      </c>
      <c r="F642" s="194">
        <f t="shared" si="20"/>
        <v>0</v>
      </c>
      <c r="G642" s="199" t="s">
        <v>2029</v>
      </c>
      <c r="H642" s="199" t="s">
        <v>1143</v>
      </c>
      <c r="I642" s="199"/>
    </row>
    <row r="643" s="176" customFormat="1" outlineLevel="3" spans="1:9">
      <c r="A643" s="194">
        <v>2110406</v>
      </c>
      <c r="B643" s="200">
        <v>50799</v>
      </c>
      <c r="C643" s="216" t="s">
        <v>2030</v>
      </c>
      <c r="D643" s="194">
        <v>40</v>
      </c>
      <c r="E643" s="194">
        <v>40</v>
      </c>
      <c r="F643" s="194">
        <f t="shared" si="20"/>
        <v>0</v>
      </c>
      <c r="G643" s="198" t="s">
        <v>2031</v>
      </c>
      <c r="H643" s="199" t="s">
        <v>1143</v>
      </c>
      <c r="I643" s="199"/>
    </row>
    <row r="644" s="176" customFormat="1" outlineLevel="3" spans="1:9">
      <c r="A644" s="194">
        <v>2110406</v>
      </c>
      <c r="B644" s="200">
        <v>50799</v>
      </c>
      <c r="C644" s="216" t="s">
        <v>2032</v>
      </c>
      <c r="D644" s="194">
        <v>185</v>
      </c>
      <c r="E644" s="194">
        <v>185</v>
      </c>
      <c r="F644" s="194">
        <f t="shared" si="20"/>
        <v>0</v>
      </c>
      <c r="G644" s="198" t="s">
        <v>2033</v>
      </c>
      <c r="H644" s="199" t="s">
        <v>1143</v>
      </c>
      <c r="I644" s="199"/>
    </row>
    <row r="645" s="176" customFormat="1" outlineLevel="2" spans="1:9">
      <c r="A645" s="194">
        <v>2110406</v>
      </c>
      <c r="B645" s="200">
        <v>50799</v>
      </c>
      <c r="C645" s="224" t="s">
        <v>2034</v>
      </c>
      <c r="D645" s="194">
        <v>27.6</v>
      </c>
      <c r="E645" s="194">
        <v>27.6</v>
      </c>
      <c r="F645" s="194">
        <f t="shared" si="20"/>
        <v>0</v>
      </c>
      <c r="G645" s="199" t="s">
        <v>2029</v>
      </c>
      <c r="H645" s="199" t="s">
        <v>1143</v>
      </c>
      <c r="I645" s="199"/>
    </row>
    <row r="646" s="177" customFormat="1" spans="1:9">
      <c r="A646" s="202">
        <v>212</v>
      </c>
      <c r="B646" s="200"/>
      <c r="C646" s="228" t="s">
        <v>982</v>
      </c>
      <c r="D646" s="202">
        <f>D647+D664+D668</f>
        <v>5034.18</v>
      </c>
      <c r="E646" s="202">
        <f>E647+E664+E668</f>
        <v>5196.18</v>
      </c>
      <c r="F646" s="202">
        <f t="shared" si="20"/>
        <v>162</v>
      </c>
      <c r="G646" s="204"/>
      <c r="H646" s="205"/>
      <c r="I646" s="205"/>
    </row>
    <row r="647" s="178" customFormat="1" spans="1:9">
      <c r="A647" s="210">
        <v>21201</v>
      </c>
      <c r="B647" s="200"/>
      <c r="C647" s="229" t="s">
        <v>2035</v>
      </c>
      <c r="D647" s="210">
        <f>D648+D651+D653+D656+D660</f>
        <v>2021</v>
      </c>
      <c r="E647" s="210">
        <f>E648+E651+E653+E656+E660</f>
        <v>2191</v>
      </c>
      <c r="F647" s="210">
        <f t="shared" si="20"/>
        <v>170</v>
      </c>
      <c r="G647" s="212"/>
      <c r="H647" s="213"/>
      <c r="I647" s="213"/>
    </row>
    <row r="648" s="179" customFormat="1" outlineLevel="1" spans="1:9">
      <c r="A648" s="230">
        <v>21201</v>
      </c>
      <c r="B648" s="200"/>
      <c r="C648" s="244" t="s">
        <v>2036</v>
      </c>
      <c r="D648" s="230">
        <f>SUM(D649:D650)</f>
        <v>216</v>
      </c>
      <c r="E648" s="230">
        <f>SUM(E649:E650)</f>
        <v>216</v>
      </c>
      <c r="F648" s="230">
        <f t="shared" si="20"/>
        <v>0</v>
      </c>
      <c r="G648" s="232"/>
      <c r="H648" s="233"/>
      <c r="I648" s="233"/>
    </row>
    <row r="649" s="176" customFormat="1" outlineLevel="2" spans="1:9">
      <c r="A649" s="194">
        <v>2120109</v>
      </c>
      <c r="B649" s="200">
        <v>50299</v>
      </c>
      <c r="C649" s="216" t="s">
        <v>2037</v>
      </c>
      <c r="D649" s="194">
        <v>16</v>
      </c>
      <c r="E649" s="194">
        <v>16</v>
      </c>
      <c r="F649" s="194">
        <f t="shared" si="20"/>
        <v>0</v>
      </c>
      <c r="G649" s="198" t="s">
        <v>2038</v>
      </c>
      <c r="H649" s="199" t="s">
        <v>1143</v>
      </c>
      <c r="I649" s="199"/>
    </row>
    <row r="650" s="176" customFormat="1" outlineLevel="2" spans="1:9">
      <c r="A650" s="194">
        <v>2120199</v>
      </c>
      <c r="B650" s="200">
        <v>50299</v>
      </c>
      <c r="C650" s="216" t="s">
        <v>2039</v>
      </c>
      <c r="D650" s="194">
        <v>200</v>
      </c>
      <c r="E650" s="194">
        <v>200</v>
      </c>
      <c r="F650" s="194">
        <f t="shared" si="20"/>
        <v>0</v>
      </c>
      <c r="G650" s="199" t="s">
        <v>2040</v>
      </c>
      <c r="H650" s="199" t="s">
        <v>1232</v>
      </c>
      <c r="I650" s="199"/>
    </row>
    <row r="651" s="176" customFormat="1" outlineLevel="1" spans="1:9">
      <c r="A651" s="194">
        <v>21201</v>
      </c>
      <c r="B651" s="200"/>
      <c r="C651" s="224" t="s">
        <v>2041</v>
      </c>
      <c r="D651" s="194">
        <f>SUM(D652)</f>
        <v>150</v>
      </c>
      <c r="E651" s="194">
        <f>SUM(E652)</f>
        <v>150</v>
      </c>
      <c r="F651" s="194">
        <f t="shared" si="20"/>
        <v>0</v>
      </c>
      <c r="G651" s="198"/>
      <c r="H651" s="199"/>
      <c r="I651" s="199"/>
    </row>
    <row r="652" s="176" customFormat="1" outlineLevel="1" spans="1:9">
      <c r="A652" s="194">
        <v>2120104</v>
      </c>
      <c r="B652" s="200">
        <v>50199</v>
      </c>
      <c r="C652" s="216" t="s">
        <v>2042</v>
      </c>
      <c r="D652" s="194">
        <v>150</v>
      </c>
      <c r="E652" s="194">
        <v>150</v>
      </c>
      <c r="F652" s="194">
        <f t="shared" si="20"/>
        <v>0</v>
      </c>
      <c r="G652" s="198" t="s">
        <v>2043</v>
      </c>
      <c r="H652" s="199" t="s">
        <v>1143</v>
      </c>
      <c r="I652" s="199"/>
    </row>
    <row r="653" s="179" customFormat="1" outlineLevel="1" spans="1:9">
      <c r="A653" s="230">
        <v>21201</v>
      </c>
      <c r="B653" s="200"/>
      <c r="C653" s="244" t="s">
        <v>2044</v>
      </c>
      <c r="D653" s="230">
        <f>SUM(D654:D655)</f>
        <v>80</v>
      </c>
      <c r="E653" s="230">
        <f>SUM(E654:E655)</f>
        <v>50</v>
      </c>
      <c r="F653" s="230">
        <f t="shared" si="20"/>
        <v>-30</v>
      </c>
      <c r="G653" s="232"/>
      <c r="H653" s="233"/>
      <c r="I653" s="233"/>
    </row>
    <row r="654" s="176" customFormat="1" outlineLevel="2" spans="1:9">
      <c r="A654" s="194">
        <v>2120106</v>
      </c>
      <c r="B654" s="200">
        <v>50201</v>
      </c>
      <c r="C654" s="216" t="s">
        <v>2045</v>
      </c>
      <c r="D654" s="194">
        <v>20</v>
      </c>
      <c r="E654" s="194">
        <v>20</v>
      </c>
      <c r="F654" s="194">
        <f t="shared" si="20"/>
        <v>0</v>
      </c>
      <c r="G654" s="199" t="s">
        <v>2046</v>
      </c>
      <c r="H654" s="199" t="s">
        <v>1143</v>
      </c>
      <c r="I654" s="199"/>
    </row>
    <row r="655" s="176" customFormat="1" ht="40" customHeight="1" outlineLevel="2" spans="1:9">
      <c r="A655" s="194">
        <v>2120199</v>
      </c>
      <c r="B655" s="200">
        <v>50299</v>
      </c>
      <c r="C655" s="216" t="s">
        <v>2047</v>
      </c>
      <c r="D655" s="194">
        <v>60</v>
      </c>
      <c r="E655" s="194">
        <v>30</v>
      </c>
      <c r="F655" s="194">
        <f t="shared" si="20"/>
        <v>-30</v>
      </c>
      <c r="G655" s="199" t="s">
        <v>2048</v>
      </c>
      <c r="H655" s="199" t="s">
        <v>1232</v>
      </c>
      <c r="I655" s="199"/>
    </row>
    <row r="656" s="179" customFormat="1" outlineLevel="1" spans="1:9">
      <c r="A656" s="230">
        <v>21201</v>
      </c>
      <c r="B656" s="200"/>
      <c r="C656" s="244" t="s">
        <v>2049</v>
      </c>
      <c r="D656" s="230">
        <f>SUM(D657:D659)</f>
        <v>975</v>
      </c>
      <c r="E656" s="230">
        <f>SUM(E657:E659)</f>
        <v>1175</v>
      </c>
      <c r="F656" s="230">
        <f t="shared" si="20"/>
        <v>200</v>
      </c>
      <c r="G656" s="232"/>
      <c r="H656" s="233"/>
      <c r="I656" s="233"/>
    </row>
    <row r="657" s="176" customFormat="1" outlineLevel="2" spans="1:9">
      <c r="A657" s="194">
        <v>2120199</v>
      </c>
      <c r="B657" s="200">
        <v>50101</v>
      </c>
      <c r="C657" s="216" t="s">
        <v>2050</v>
      </c>
      <c r="D657" s="194">
        <v>430</v>
      </c>
      <c r="E657" s="194">
        <v>630</v>
      </c>
      <c r="F657" s="194">
        <f t="shared" si="20"/>
        <v>200</v>
      </c>
      <c r="G657" s="199" t="s">
        <v>2051</v>
      </c>
      <c r="H657" s="199" t="s">
        <v>1143</v>
      </c>
      <c r="I657" s="199"/>
    </row>
    <row r="658" s="176" customFormat="1" ht="40" customHeight="1" outlineLevel="2" spans="1:9">
      <c r="A658" s="194">
        <v>2120199</v>
      </c>
      <c r="B658" s="200">
        <v>50209</v>
      </c>
      <c r="C658" s="216" t="s">
        <v>2052</v>
      </c>
      <c r="D658" s="194">
        <v>45</v>
      </c>
      <c r="E658" s="194">
        <v>45</v>
      </c>
      <c r="F658" s="194">
        <f t="shared" si="20"/>
        <v>0</v>
      </c>
      <c r="G658" s="199" t="s">
        <v>2053</v>
      </c>
      <c r="H658" s="199" t="s">
        <v>1143</v>
      </c>
      <c r="I658" s="199"/>
    </row>
    <row r="659" s="176" customFormat="1" outlineLevel="2" spans="1:9">
      <c r="A659" s="194">
        <v>2120199</v>
      </c>
      <c r="B659" s="200">
        <v>50299</v>
      </c>
      <c r="C659" s="216" t="s">
        <v>2054</v>
      </c>
      <c r="D659" s="194">
        <v>500</v>
      </c>
      <c r="E659" s="194">
        <v>500</v>
      </c>
      <c r="F659" s="194">
        <f t="shared" si="20"/>
        <v>0</v>
      </c>
      <c r="G659" s="199" t="s">
        <v>1240</v>
      </c>
      <c r="H659" s="199" t="s">
        <v>1232</v>
      </c>
      <c r="I659" s="199"/>
    </row>
    <row r="660" s="179" customFormat="1" outlineLevel="1" spans="1:9">
      <c r="A660" s="230">
        <v>21201</v>
      </c>
      <c r="B660" s="200"/>
      <c r="C660" s="244" t="s">
        <v>2055</v>
      </c>
      <c r="D660" s="230">
        <f>SUM(D661:D663)</f>
        <v>600</v>
      </c>
      <c r="E660" s="230">
        <f>SUM(E661:E663)</f>
        <v>600</v>
      </c>
      <c r="F660" s="230">
        <f t="shared" si="20"/>
        <v>0</v>
      </c>
      <c r="G660" s="233" t="s">
        <v>2056</v>
      </c>
      <c r="H660" s="233"/>
      <c r="I660" s="233"/>
    </row>
    <row r="661" s="176" customFormat="1" outlineLevel="2" spans="1:9">
      <c r="A661" s="194">
        <v>2120199</v>
      </c>
      <c r="B661" s="200">
        <v>50299</v>
      </c>
      <c r="C661" s="216" t="s">
        <v>2057</v>
      </c>
      <c r="D661" s="194">
        <v>100</v>
      </c>
      <c r="E661" s="194">
        <v>100</v>
      </c>
      <c r="F661" s="194">
        <f t="shared" si="20"/>
        <v>0</v>
      </c>
      <c r="G661" s="199" t="s">
        <v>2058</v>
      </c>
      <c r="H661" s="199" t="s">
        <v>1143</v>
      </c>
      <c r="I661" s="199"/>
    </row>
    <row r="662" s="176" customFormat="1" outlineLevel="2" spans="1:9">
      <c r="A662" s="194">
        <v>2120199</v>
      </c>
      <c r="B662" s="200">
        <v>50201</v>
      </c>
      <c r="C662" s="216" t="s">
        <v>2059</v>
      </c>
      <c r="D662" s="194">
        <v>100</v>
      </c>
      <c r="E662" s="194">
        <v>100</v>
      </c>
      <c r="F662" s="194">
        <f t="shared" si="20"/>
        <v>0</v>
      </c>
      <c r="G662" s="199" t="s">
        <v>2058</v>
      </c>
      <c r="H662" s="199" t="s">
        <v>1143</v>
      </c>
      <c r="I662" s="199"/>
    </row>
    <row r="663" s="176" customFormat="1" ht="40" customHeight="1" outlineLevel="2" spans="1:9">
      <c r="A663" s="194">
        <v>2120199</v>
      </c>
      <c r="B663" s="200">
        <v>50199</v>
      </c>
      <c r="C663" s="216" t="s">
        <v>2060</v>
      </c>
      <c r="D663" s="194">
        <v>400</v>
      </c>
      <c r="E663" s="194">
        <v>400</v>
      </c>
      <c r="F663" s="194">
        <f t="shared" si="20"/>
        <v>0</v>
      </c>
      <c r="G663" s="199" t="s">
        <v>2061</v>
      </c>
      <c r="H663" s="199" t="s">
        <v>1143</v>
      </c>
      <c r="I663" s="199"/>
    </row>
    <row r="664" s="178" customFormat="1" spans="1:9">
      <c r="A664" s="210">
        <v>21203</v>
      </c>
      <c r="B664" s="200"/>
      <c r="C664" s="229" t="s">
        <v>2062</v>
      </c>
      <c r="D664" s="210">
        <f>SUM(D665:D667)</f>
        <v>880</v>
      </c>
      <c r="E664" s="210">
        <f>SUM(E665:E667)</f>
        <v>872</v>
      </c>
      <c r="F664" s="210">
        <f t="shared" si="20"/>
        <v>-8</v>
      </c>
      <c r="G664" s="212"/>
      <c r="H664" s="213"/>
      <c r="I664" s="213"/>
    </row>
    <row r="665" s="176" customFormat="1" outlineLevel="1" spans="1:9">
      <c r="A665" s="194">
        <v>2120399</v>
      </c>
      <c r="B665" s="200">
        <v>50201</v>
      </c>
      <c r="C665" s="224" t="s">
        <v>2063</v>
      </c>
      <c r="D665" s="194">
        <v>8</v>
      </c>
      <c r="E665" s="194">
        <v>8</v>
      </c>
      <c r="F665" s="194">
        <f t="shared" si="20"/>
        <v>0</v>
      </c>
      <c r="G665" s="198"/>
      <c r="H665" s="199" t="s">
        <v>1143</v>
      </c>
      <c r="I665" s="199"/>
    </row>
    <row r="666" s="176" customFormat="1" ht="40" customHeight="1" outlineLevel="1" spans="1:9">
      <c r="A666" s="194">
        <v>2120399</v>
      </c>
      <c r="B666" s="200">
        <v>50201</v>
      </c>
      <c r="C666" s="224" t="s">
        <v>2064</v>
      </c>
      <c r="D666" s="194">
        <v>372</v>
      </c>
      <c r="E666" s="194">
        <f>260+24+60+20</f>
        <v>364</v>
      </c>
      <c r="F666" s="194">
        <f t="shared" si="20"/>
        <v>-8</v>
      </c>
      <c r="G666" s="199" t="s">
        <v>2065</v>
      </c>
      <c r="H666" s="199" t="s">
        <v>1227</v>
      </c>
      <c r="I666" s="199"/>
    </row>
    <row r="667" s="176" customFormat="1" ht="60" customHeight="1" outlineLevel="1" spans="1:9">
      <c r="A667" s="194">
        <v>2120399</v>
      </c>
      <c r="B667" s="200">
        <v>50209</v>
      </c>
      <c r="C667" s="224" t="s">
        <v>2066</v>
      </c>
      <c r="D667" s="194">
        <v>500</v>
      </c>
      <c r="E667" s="194">
        <v>500</v>
      </c>
      <c r="F667" s="194">
        <f t="shared" si="20"/>
        <v>0</v>
      </c>
      <c r="G667" s="249" t="s">
        <v>2067</v>
      </c>
      <c r="H667" s="199" t="s">
        <v>1227</v>
      </c>
      <c r="I667" s="199"/>
    </row>
    <row r="668" s="178" customFormat="1" spans="1:9">
      <c r="A668" s="210">
        <v>21205</v>
      </c>
      <c r="B668" s="200"/>
      <c r="C668" s="229" t="s">
        <v>2068</v>
      </c>
      <c r="D668" s="210">
        <f>D669+D675+D676</f>
        <v>2133.18</v>
      </c>
      <c r="E668" s="210">
        <f>E669+E675+E676</f>
        <v>2133.18</v>
      </c>
      <c r="F668" s="210">
        <f t="shared" si="20"/>
        <v>0</v>
      </c>
      <c r="G668" s="212"/>
      <c r="H668" s="213"/>
      <c r="I668" s="213"/>
    </row>
    <row r="669" s="179" customFormat="1" outlineLevel="2" spans="1:9">
      <c r="A669" s="230">
        <v>21205</v>
      </c>
      <c r="B669" s="200"/>
      <c r="C669" s="244" t="s">
        <v>2069</v>
      </c>
      <c r="D669" s="230">
        <f>SUM(D670:D674)</f>
        <v>2018</v>
      </c>
      <c r="E669" s="230">
        <f>SUM(E670:E674)</f>
        <v>2018</v>
      </c>
      <c r="F669" s="230">
        <f t="shared" si="20"/>
        <v>0</v>
      </c>
      <c r="G669" s="232"/>
      <c r="H669" s="233"/>
      <c r="I669" s="233"/>
    </row>
    <row r="670" s="176" customFormat="1" outlineLevel="3" spans="1:9">
      <c r="A670" s="194">
        <v>2120501</v>
      </c>
      <c r="B670" s="200">
        <v>50299</v>
      </c>
      <c r="C670" s="216" t="s">
        <v>2070</v>
      </c>
      <c r="D670" s="194">
        <v>1582</v>
      </c>
      <c r="E670" s="194">
        <v>1582</v>
      </c>
      <c r="F670" s="194">
        <f t="shared" si="20"/>
        <v>0</v>
      </c>
      <c r="G670" s="199" t="s">
        <v>2071</v>
      </c>
      <c r="H670" s="199" t="s">
        <v>1143</v>
      </c>
      <c r="I670" s="199"/>
    </row>
    <row r="671" s="176" customFormat="1" ht="40" customHeight="1" outlineLevel="3" spans="1:9">
      <c r="A671" s="194">
        <v>2120501</v>
      </c>
      <c r="B671" s="200">
        <v>50299</v>
      </c>
      <c r="C671" s="216" t="s">
        <v>2072</v>
      </c>
      <c r="D671" s="194">
        <v>150</v>
      </c>
      <c r="E671" s="194">
        <v>150</v>
      </c>
      <c r="F671" s="194">
        <f t="shared" si="20"/>
        <v>0</v>
      </c>
      <c r="G671" s="199" t="s">
        <v>2073</v>
      </c>
      <c r="H671" s="199" t="s">
        <v>1143</v>
      </c>
      <c r="I671" s="199"/>
    </row>
    <row r="672" s="176" customFormat="1" outlineLevel="3" spans="1:9">
      <c r="A672" s="194">
        <v>2120501</v>
      </c>
      <c r="B672" s="200">
        <v>50299</v>
      </c>
      <c r="C672" s="216" t="s">
        <v>2074</v>
      </c>
      <c r="D672" s="194">
        <v>180</v>
      </c>
      <c r="E672" s="194">
        <v>180</v>
      </c>
      <c r="F672" s="194">
        <f t="shared" si="20"/>
        <v>0</v>
      </c>
      <c r="G672" s="199" t="s">
        <v>2075</v>
      </c>
      <c r="H672" s="199" t="s">
        <v>1143</v>
      </c>
      <c r="I672" s="199"/>
    </row>
    <row r="673" s="176" customFormat="1" outlineLevel="3" spans="1:9">
      <c r="A673" s="194">
        <v>2120501</v>
      </c>
      <c r="B673" s="200">
        <v>50999</v>
      </c>
      <c r="C673" s="216" t="s">
        <v>2076</v>
      </c>
      <c r="D673" s="194">
        <v>96</v>
      </c>
      <c r="E673" s="194">
        <v>96</v>
      </c>
      <c r="F673" s="194">
        <f t="shared" si="20"/>
        <v>0</v>
      </c>
      <c r="G673" s="198"/>
      <c r="H673" s="199" t="s">
        <v>1143</v>
      </c>
      <c r="I673" s="199"/>
    </row>
    <row r="674" s="176" customFormat="1" outlineLevel="3" spans="1:9">
      <c r="A674" s="194">
        <v>2120501</v>
      </c>
      <c r="B674" s="200">
        <v>50999</v>
      </c>
      <c r="C674" s="216" t="s">
        <v>2077</v>
      </c>
      <c r="D674" s="194">
        <v>10</v>
      </c>
      <c r="E674" s="194">
        <v>10</v>
      </c>
      <c r="F674" s="194">
        <f t="shared" si="20"/>
        <v>0</v>
      </c>
      <c r="G674" s="198"/>
      <c r="H674" s="199" t="s">
        <v>1143</v>
      </c>
      <c r="I674" s="199"/>
    </row>
    <row r="675" s="176" customFormat="1" outlineLevel="2" spans="1:9">
      <c r="A675" s="194">
        <v>2120501</v>
      </c>
      <c r="B675" s="200">
        <v>50299</v>
      </c>
      <c r="C675" s="224" t="s">
        <v>2078</v>
      </c>
      <c r="D675" s="194">
        <v>65.18</v>
      </c>
      <c r="E675" s="194">
        <v>65.18</v>
      </c>
      <c r="F675" s="194">
        <f t="shared" si="20"/>
        <v>0</v>
      </c>
      <c r="G675" s="199" t="s">
        <v>2079</v>
      </c>
      <c r="H675" s="199" t="s">
        <v>1143</v>
      </c>
      <c r="I675" s="199"/>
    </row>
    <row r="676" s="176" customFormat="1" outlineLevel="2" spans="1:9">
      <c r="A676" s="194">
        <v>2120501</v>
      </c>
      <c r="B676" s="200">
        <v>50299</v>
      </c>
      <c r="C676" s="224" t="s">
        <v>2080</v>
      </c>
      <c r="D676" s="194">
        <v>50</v>
      </c>
      <c r="E676" s="194">
        <v>50</v>
      </c>
      <c r="F676" s="194">
        <f t="shared" si="20"/>
        <v>0</v>
      </c>
      <c r="G676" s="198"/>
      <c r="H676" s="199" t="s">
        <v>1143</v>
      </c>
      <c r="I676" s="199"/>
    </row>
    <row r="677" s="177" customFormat="1" spans="1:9">
      <c r="A677" s="202">
        <v>213</v>
      </c>
      <c r="B677" s="200"/>
      <c r="C677" s="228" t="s">
        <v>994</v>
      </c>
      <c r="D677" s="202">
        <f>D678+D713+D719+D733+D741+D767</f>
        <v>14307</v>
      </c>
      <c r="E677" s="202">
        <f>E678+E713+E719+E733+E741+E767</f>
        <v>15563.826</v>
      </c>
      <c r="F677" s="202">
        <f t="shared" si="20"/>
        <v>1256.826</v>
      </c>
      <c r="G677" s="204"/>
      <c r="H677" s="205"/>
      <c r="I677" s="205"/>
    </row>
    <row r="678" s="178" customFormat="1" spans="1:9">
      <c r="A678" s="210">
        <v>21301</v>
      </c>
      <c r="B678" s="200"/>
      <c r="C678" s="229" t="s">
        <v>2081</v>
      </c>
      <c r="D678" s="210">
        <f>D679+D694+D700+D704+D708+D710</f>
        <v>451.2</v>
      </c>
      <c r="E678" s="210">
        <f>E679+E694+E700+E704+E708+E710</f>
        <v>1982.296</v>
      </c>
      <c r="F678" s="210">
        <f t="shared" si="20"/>
        <v>1531.096</v>
      </c>
      <c r="G678" s="212"/>
      <c r="H678" s="213"/>
      <c r="I678" s="213"/>
    </row>
    <row r="679" s="179" customFormat="1" outlineLevel="1" spans="1:9">
      <c r="A679" s="230">
        <v>21301</v>
      </c>
      <c r="B679" s="200"/>
      <c r="C679" s="244" t="s">
        <v>2082</v>
      </c>
      <c r="D679" s="230">
        <f>SUM(D680:D693)</f>
        <v>257</v>
      </c>
      <c r="E679" s="230">
        <f>SUM(E680:E693)</f>
        <v>262</v>
      </c>
      <c r="F679" s="230">
        <f t="shared" si="20"/>
        <v>5</v>
      </c>
      <c r="G679" s="232"/>
      <c r="H679" s="233"/>
      <c r="I679" s="233"/>
    </row>
    <row r="680" s="176" customFormat="1" outlineLevel="2" spans="1:9">
      <c r="A680" s="194">
        <v>2130102</v>
      </c>
      <c r="B680" s="200">
        <v>50201</v>
      </c>
      <c r="C680" s="216" t="s">
        <v>2083</v>
      </c>
      <c r="D680" s="194">
        <v>24</v>
      </c>
      <c r="E680" s="194">
        <v>24</v>
      </c>
      <c r="F680" s="194">
        <f t="shared" si="20"/>
        <v>0</v>
      </c>
      <c r="G680" s="198"/>
      <c r="H680" s="199" t="s">
        <v>1143</v>
      </c>
      <c r="I680" s="199"/>
    </row>
    <row r="681" s="176" customFormat="1" outlineLevel="2" spans="1:9">
      <c r="A681" s="194">
        <v>2130102</v>
      </c>
      <c r="B681" s="200">
        <v>50201</v>
      </c>
      <c r="C681" s="222" t="s">
        <v>2084</v>
      </c>
      <c r="D681" s="194">
        <v>8</v>
      </c>
      <c r="E681" s="194">
        <v>8</v>
      </c>
      <c r="F681" s="194">
        <f t="shared" si="20"/>
        <v>0</v>
      </c>
      <c r="G681" s="198"/>
      <c r="H681" s="199" t="s">
        <v>1143</v>
      </c>
      <c r="I681" s="199"/>
    </row>
    <row r="682" s="176" customFormat="1" outlineLevel="2" spans="1:9">
      <c r="A682" s="194">
        <v>2130102</v>
      </c>
      <c r="B682" s="200">
        <v>50201</v>
      </c>
      <c r="C682" s="216" t="s">
        <v>2085</v>
      </c>
      <c r="D682" s="194">
        <v>24</v>
      </c>
      <c r="E682" s="194">
        <v>24</v>
      </c>
      <c r="F682" s="194">
        <f t="shared" si="20"/>
        <v>0</v>
      </c>
      <c r="G682" s="198"/>
      <c r="H682" s="199" t="s">
        <v>1143</v>
      </c>
      <c r="I682" s="199"/>
    </row>
    <row r="683" s="176" customFormat="1" outlineLevel="2" spans="1:9">
      <c r="A683" s="194">
        <v>2130108</v>
      </c>
      <c r="B683" s="200">
        <v>50299</v>
      </c>
      <c r="C683" s="216" t="s">
        <v>2086</v>
      </c>
      <c r="D683" s="194">
        <v>9.6</v>
      </c>
      <c r="E683" s="194">
        <v>9.6</v>
      </c>
      <c r="F683" s="194">
        <f t="shared" si="20"/>
        <v>0</v>
      </c>
      <c r="G683" s="198"/>
      <c r="H683" s="199" t="s">
        <v>1143</v>
      </c>
      <c r="I683" s="199"/>
    </row>
    <row r="684" s="176" customFormat="1" outlineLevel="2" spans="1:9">
      <c r="A684" s="194">
        <v>2130108</v>
      </c>
      <c r="B684" s="200">
        <v>50201</v>
      </c>
      <c r="C684" s="222" t="s">
        <v>2087</v>
      </c>
      <c r="D684" s="194">
        <v>8</v>
      </c>
      <c r="E684" s="194">
        <v>8</v>
      </c>
      <c r="F684" s="194">
        <f t="shared" si="20"/>
        <v>0</v>
      </c>
      <c r="G684" s="198"/>
      <c r="H684" s="199" t="s">
        <v>1143</v>
      </c>
      <c r="I684" s="199"/>
    </row>
    <row r="685" s="176" customFormat="1" outlineLevel="2" spans="1:9">
      <c r="A685" s="194">
        <v>2130110</v>
      </c>
      <c r="B685" s="200">
        <v>50201</v>
      </c>
      <c r="C685" s="216" t="s">
        <v>2088</v>
      </c>
      <c r="D685" s="194">
        <v>24</v>
      </c>
      <c r="E685" s="194">
        <v>24</v>
      </c>
      <c r="F685" s="194">
        <f t="shared" si="20"/>
        <v>0</v>
      </c>
      <c r="G685" s="198"/>
      <c r="H685" s="199" t="s">
        <v>1143</v>
      </c>
      <c r="I685" s="199"/>
    </row>
    <row r="686" s="176" customFormat="1" ht="40" customHeight="1" outlineLevel="2" spans="1:9">
      <c r="A686" s="194">
        <v>2130122</v>
      </c>
      <c r="B686" s="200">
        <v>50299</v>
      </c>
      <c r="C686" s="216" t="s">
        <v>2089</v>
      </c>
      <c r="D686" s="194">
        <v>20</v>
      </c>
      <c r="E686" s="194">
        <v>20</v>
      </c>
      <c r="F686" s="194">
        <f t="shared" si="20"/>
        <v>0</v>
      </c>
      <c r="G686" s="199" t="s">
        <v>2090</v>
      </c>
      <c r="H686" s="199" t="s">
        <v>1143</v>
      </c>
      <c r="I686" s="199"/>
    </row>
    <row r="687" s="176" customFormat="1" outlineLevel="2" spans="1:9">
      <c r="A687" s="194">
        <v>2130122</v>
      </c>
      <c r="B687" s="200">
        <v>50201</v>
      </c>
      <c r="C687" s="216" t="s">
        <v>2091</v>
      </c>
      <c r="D687" s="194">
        <v>24</v>
      </c>
      <c r="E687" s="194">
        <v>24</v>
      </c>
      <c r="F687" s="194">
        <f t="shared" si="20"/>
        <v>0</v>
      </c>
      <c r="G687" s="198"/>
      <c r="H687" s="199" t="s">
        <v>1143</v>
      </c>
      <c r="I687" s="199"/>
    </row>
    <row r="688" s="176" customFormat="1" outlineLevel="2" spans="1:9">
      <c r="A688" s="194">
        <v>2130126</v>
      </c>
      <c r="B688" s="200">
        <v>50299</v>
      </c>
      <c r="C688" s="216" t="s">
        <v>2092</v>
      </c>
      <c r="D688" s="194">
        <v>24</v>
      </c>
      <c r="E688" s="194">
        <v>24</v>
      </c>
      <c r="F688" s="194">
        <f t="shared" si="20"/>
        <v>0</v>
      </c>
      <c r="G688" s="198"/>
      <c r="H688" s="199" t="s">
        <v>1143</v>
      </c>
      <c r="I688" s="199"/>
    </row>
    <row r="689" s="176" customFormat="1" outlineLevel="2" spans="1:9">
      <c r="A689" s="194">
        <v>2130199</v>
      </c>
      <c r="B689" s="200">
        <v>50799</v>
      </c>
      <c r="C689" s="216" t="s">
        <v>2093</v>
      </c>
      <c r="D689" s="194">
        <v>40</v>
      </c>
      <c r="E689" s="194">
        <v>40</v>
      </c>
      <c r="F689" s="194">
        <f t="shared" si="20"/>
        <v>0</v>
      </c>
      <c r="G689" s="198" t="s">
        <v>2094</v>
      </c>
      <c r="H689" s="199" t="s">
        <v>1143</v>
      </c>
      <c r="I689" s="199"/>
    </row>
    <row r="690" s="176" customFormat="1" outlineLevel="2" spans="1:9">
      <c r="A690" s="194">
        <v>2130199</v>
      </c>
      <c r="B690" s="200">
        <v>50799</v>
      </c>
      <c r="C690" s="216" t="s">
        <v>2095</v>
      </c>
      <c r="D690" s="194">
        <v>10</v>
      </c>
      <c r="E690" s="194">
        <v>10</v>
      </c>
      <c r="F690" s="194">
        <f t="shared" si="20"/>
        <v>0</v>
      </c>
      <c r="G690" s="198" t="s">
        <v>2096</v>
      </c>
      <c r="H690" s="199" t="s">
        <v>1143</v>
      </c>
      <c r="I690" s="199"/>
    </row>
    <row r="691" s="176" customFormat="1" outlineLevel="2" spans="1:9">
      <c r="A691" s="194">
        <v>2130199</v>
      </c>
      <c r="B691" s="200">
        <v>50299</v>
      </c>
      <c r="C691" s="216" t="s">
        <v>2097</v>
      </c>
      <c r="D691" s="194">
        <v>1.8</v>
      </c>
      <c r="E691" s="194">
        <v>1.8</v>
      </c>
      <c r="F691" s="194">
        <f t="shared" si="20"/>
        <v>0</v>
      </c>
      <c r="G691" s="198"/>
      <c r="H691" s="199" t="s">
        <v>1143</v>
      </c>
      <c r="I691" s="199"/>
    </row>
    <row r="692" s="176" customFormat="1" outlineLevel="2" spans="1:9">
      <c r="A692" s="194">
        <v>2130199</v>
      </c>
      <c r="B692" s="200">
        <v>50299</v>
      </c>
      <c r="C692" s="216" t="s">
        <v>2098</v>
      </c>
      <c r="D692" s="194">
        <v>9.6</v>
      </c>
      <c r="E692" s="194">
        <v>9.6</v>
      </c>
      <c r="F692" s="194">
        <f t="shared" si="20"/>
        <v>0</v>
      </c>
      <c r="G692" s="198"/>
      <c r="H692" s="199" t="s">
        <v>1143</v>
      </c>
      <c r="I692" s="199"/>
    </row>
    <row r="693" s="176" customFormat="1" outlineLevel="2" spans="1:9">
      <c r="A693" s="194">
        <v>2130199</v>
      </c>
      <c r="B693" s="200">
        <v>50299</v>
      </c>
      <c r="C693" s="216" t="s">
        <v>2099</v>
      </c>
      <c r="D693" s="194">
        <v>30</v>
      </c>
      <c r="E693" s="194">
        <v>35</v>
      </c>
      <c r="F693" s="194">
        <f t="shared" si="20"/>
        <v>5</v>
      </c>
      <c r="G693" s="199" t="s">
        <v>2100</v>
      </c>
      <c r="H693" s="199" t="s">
        <v>1232</v>
      </c>
      <c r="I693" s="199"/>
    </row>
    <row r="694" s="179" customFormat="1" outlineLevel="1" spans="1:9">
      <c r="A694" s="230">
        <v>21301</v>
      </c>
      <c r="B694" s="200"/>
      <c r="C694" s="244" t="s">
        <v>2101</v>
      </c>
      <c r="D694" s="230">
        <f>SUM(D695:D699)</f>
        <v>16.2</v>
      </c>
      <c r="E694" s="230">
        <f>SUM(E695:E699)</f>
        <v>16.2</v>
      </c>
      <c r="F694" s="230">
        <f t="shared" si="20"/>
        <v>0</v>
      </c>
      <c r="G694" s="232"/>
      <c r="H694" s="233"/>
      <c r="I694" s="233"/>
    </row>
    <row r="695" s="176" customFormat="1" outlineLevel="2" spans="1:9">
      <c r="A695" s="194">
        <v>2130102</v>
      </c>
      <c r="B695" s="200">
        <v>50201</v>
      </c>
      <c r="C695" s="216" t="s">
        <v>2102</v>
      </c>
      <c r="D695" s="194">
        <v>4</v>
      </c>
      <c r="E695" s="194">
        <v>4</v>
      </c>
      <c r="F695" s="194">
        <f t="shared" si="20"/>
        <v>0</v>
      </c>
      <c r="G695" s="198"/>
      <c r="H695" s="199" t="s">
        <v>1143</v>
      </c>
      <c r="I695" s="199"/>
    </row>
    <row r="696" s="176" customFormat="1" outlineLevel="2" spans="1:9">
      <c r="A696" s="194">
        <v>2130102</v>
      </c>
      <c r="B696" s="200">
        <v>50299</v>
      </c>
      <c r="C696" s="216" t="s">
        <v>2103</v>
      </c>
      <c r="D696" s="194">
        <v>3.2</v>
      </c>
      <c r="E696" s="194">
        <v>3.2</v>
      </c>
      <c r="F696" s="194">
        <f t="shared" si="20"/>
        <v>0</v>
      </c>
      <c r="G696" s="198"/>
      <c r="H696" s="199" t="s">
        <v>1143</v>
      </c>
      <c r="I696" s="199"/>
    </row>
    <row r="697" s="176" customFormat="1" outlineLevel="2" spans="1:9">
      <c r="A697" s="194">
        <v>2130124</v>
      </c>
      <c r="B697" s="200">
        <v>50299</v>
      </c>
      <c r="C697" s="216" t="s">
        <v>2104</v>
      </c>
      <c r="D697" s="194">
        <v>1</v>
      </c>
      <c r="E697" s="194">
        <v>1</v>
      </c>
      <c r="F697" s="194">
        <f t="shared" si="20"/>
        <v>0</v>
      </c>
      <c r="G697" s="198"/>
      <c r="H697" s="199" t="s">
        <v>1143</v>
      </c>
      <c r="I697" s="199"/>
    </row>
    <row r="698" s="176" customFormat="1" outlineLevel="2" spans="1:9">
      <c r="A698" s="194">
        <v>2130124</v>
      </c>
      <c r="B698" s="200">
        <v>50299</v>
      </c>
      <c r="C698" s="216" t="s">
        <v>2105</v>
      </c>
      <c r="D698" s="194">
        <v>4</v>
      </c>
      <c r="E698" s="194">
        <v>4</v>
      </c>
      <c r="F698" s="194">
        <f t="shared" si="20"/>
        <v>0</v>
      </c>
      <c r="G698" s="198"/>
      <c r="H698" s="199" t="s">
        <v>1143</v>
      </c>
      <c r="I698" s="199"/>
    </row>
    <row r="699" s="176" customFormat="1" outlineLevel="2" spans="1:9">
      <c r="A699" s="194">
        <v>2130124</v>
      </c>
      <c r="B699" s="200">
        <v>50299</v>
      </c>
      <c r="C699" s="216" t="s">
        <v>2106</v>
      </c>
      <c r="D699" s="194">
        <v>4</v>
      </c>
      <c r="E699" s="194">
        <v>4</v>
      </c>
      <c r="F699" s="194">
        <f t="shared" si="20"/>
        <v>0</v>
      </c>
      <c r="G699" s="198"/>
      <c r="H699" s="199" t="s">
        <v>1143</v>
      </c>
      <c r="I699" s="199"/>
    </row>
    <row r="700" s="179" customFormat="1" outlineLevel="1" spans="1:9">
      <c r="A700" s="230">
        <v>21301</v>
      </c>
      <c r="B700" s="200"/>
      <c r="C700" s="244" t="s">
        <v>2107</v>
      </c>
      <c r="D700" s="230">
        <f>SUM(D701:D703)</f>
        <v>92</v>
      </c>
      <c r="E700" s="230">
        <f>SUM(E701:E703)</f>
        <v>67</v>
      </c>
      <c r="F700" s="230">
        <f t="shared" si="20"/>
        <v>-25</v>
      </c>
      <c r="G700" s="232"/>
      <c r="H700" s="233"/>
      <c r="I700" s="233"/>
    </row>
    <row r="701" s="176" customFormat="1" outlineLevel="2" spans="1:9">
      <c r="A701" s="194">
        <v>2130108</v>
      </c>
      <c r="B701" s="200">
        <v>50299</v>
      </c>
      <c r="C701" s="216" t="s">
        <v>2108</v>
      </c>
      <c r="D701" s="194">
        <v>56</v>
      </c>
      <c r="E701" s="194">
        <v>25</v>
      </c>
      <c r="F701" s="194">
        <f t="shared" si="20"/>
        <v>-31</v>
      </c>
      <c r="G701" s="199" t="s">
        <v>2109</v>
      </c>
      <c r="H701" s="199" t="s">
        <v>1143</v>
      </c>
      <c r="I701" s="199"/>
    </row>
    <row r="702" s="176" customFormat="1" outlineLevel="2" spans="1:9">
      <c r="A702" s="194">
        <v>2130122</v>
      </c>
      <c r="B702" s="200">
        <v>50901</v>
      </c>
      <c r="C702" s="216" t="s">
        <v>2110</v>
      </c>
      <c r="D702" s="194">
        <v>6</v>
      </c>
      <c r="E702" s="194">
        <v>6</v>
      </c>
      <c r="F702" s="194">
        <f t="shared" si="20"/>
        <v>0</v>
      </c>
      <c r="G702" s="198"/>
      <c r="H702" s="199" t="s">
        <v>1143</v>
      </c>
      <c r="I702" s="199"/>
    </row>
    <row r="703" s="176" customFormat="1" outlineLevel="2" spans="1:9">
      <c r="A703" s="194">
        <v>2130199</v>
      </c>
      <c r="B703" s="200">
        <v>50299</v>
      </c>
      <c r="C703" s="216" t="s">
        <v>2111</v>
      </c>
      <c r="D703" s="194">
        <v>30</v>
      </c>
      <c r="E703" s="194">
        <v>36</v>
      </c>
      <c r="F703" s="194">
        <f t="shared" si="20"/>
        <v>6</v>
      </c>
      <c r="G703" s="199" t="s">
        <v>2112</v>
      </c>
      <c r="H703" s="199" t="s">
        <v>1232</v>
      </c>
      <c r="I703" s="199"/>
    </row>
    <row r="704" s="179" customFormat="1" outlineLevel="1" spans="1:9">
      <c r="A704" s="230">
        <v>21301</v>
      </c>
      <c r="B704" s="200"/>
      <c r="C704" s="244" t="s">
        <v>2113</v>
      </c>
      <c r="D704" s="230">
        <f>SUM(D705:D707)</f>
        <v>32</v>
      </c>
      <c r="E704" s="230">
        <f>SUM(E705:E707)</f>
        <v>84.096</v>
      </c>
      <c r="F704" s="230">
        <f t="shared" ref="F704:F726" si="21">E704-D704</f>
        <v>52.096</v>
      </c>
      <c r="G704" s="232"/>
      <c r="H704" s="233"/>
      <c r="I704" s="233"/>
    </row>
    <row r="705" s="176" customFormat="1" outlineLevel="2" spans="1:9">
      <c r="A705" s="194">
        <v>2130110</v>
      </c>
      <c r="B705" s="200">
        <v>50299</v>
      </c>
      <c r="C705" s="216" t="s">
        <v>2114</v>
      </c>
      <c r="D705" s="194">
        <v>32</v>
      </c>
      <c r="E705" s="194">
        <v>32</v>
      </c>
      <c r="F705" s="194">
        <f t="shared" si="21"/>
        <v>0</v>
      </c>
      <c r="G705" s="198"/>
      <c r="H705" s="199" t="s">
        <v>1143</v>
      </c>
      <c r="I705" s="199"/>
    </row>
    <row r="706" s="176" customFormat="1" outlineLevel="2" spans="1:9">
      <c r="A706" s="194">
        <v>2130108</v>
      </c>
      <c r="B706" s="200">
        <v>50201</v>
      </c>
      <c r="C706" s="216" t="s">
        <v>2115</v>
      </c>
      <c r="D706" s="194"/>
      <c r="E706" s="194">
        <v>40</v>
      </c>
      <c r="F706" s="194">
        <f t="shared" si="21"/>
        <v>40</v>
      </c>
      <c r="G706" s="199" t="s">
        <v>2116</v>
      </c>
      <c r="H706" s="199" t="s">
        <v>1143</v>
      </c>
      <c r="I706" s="199"/>
    </row>
    <row r="707" s="176" customFormat="1" outlineLevel="2" spans="1:9">
      <c r="A707" s="194">
        <v>2130122</v>
      </c>
      <c r="B707" s="200">
        <v>50901</v>
      </c>
      <c r="C707" s="216" t="s">
        <v>2117</v>
      </c>
      <c r="D707" s="194"/>
      <c r="E707" s="194">
        <v>12.096</v>
      </c>
      <c r="F707" s="194">
        <f t="shared" si="21"/>
        <v>12.096</v>
      </c>
      <c r="G707" s="199" t="s">
        <v>2116</v>
      </c>
      <c r="H707" s="199" t="s">
        <v>1143</v>
      </c>
      <c r="I707" s="199"/>
    </row>
    <row r="708" s="176" customFormat="1" outlineLevel="1" spans="1:9">
      <c r="A708" s="194">
        <v>21301</v>
      </c>
      <c r="B708" s="200"/>
      <c r="C708" s="224" t="s">
        <v>2118</v>
      </c>
      <c r="D708" s="194">
        <f>SUM(D709)</f>
        <v>24</v>
      </c>
      <c r="E708" s="194">
        <f>SUM(E709)</f>
        <v>24</v>
      </c>
      <c r="F708" s="194">
        <f t="shared" si="21"/>
        <v>0</v>
      </c>
      <c r="G708" s="198"/>
      <c r="H708" s="199"/>
      <c r="I708" s="199"/>
    </row>
    <row r="709" s="176" customFormat="1" outlineLevel="1" spans="1:9">
      <c r="A709" s="194">
        <v>2130110</v>
      </c>
      <c r="B709" s="200">
        <v>50201</v>
      </c>
      <c r="C709" s="216" t="s">
        <v>2119</v>
      </c>
      <c r="D709" s="194">
        <v>24</v>
      </c>
      <c r="E709" s="194">
        <v>24</v>
      </c>
      <c r="F709" s="194">
        <f t="shared" si="21"/>
        <v>0</v>
      </c>
      <c r="G709" s="199" t="s">
        <v>2120</v>
      </c>
      <c r="H709" s="199" t="s">
        <v>1143</v>
      </c>
      <c r="I709" s="199"/>
    </row>
    <row r="710" s="179" customFormat="1" outlineLevel="1" spans="1:9">
      <c r="A710" s="230">
        <v>21301</v>
      </c>
      <c r="B710" s="200"/>
      <c r="C710" s="244" t="s">
        <v>2121</v>
      </c>
      <c r="D710" s="230">
        <f>SUM(D711:D712)</f>
        <v>30</v>
      </c>
      <c r="E710" s="230">
        <f>SUM(E711:E712)</f>
        <v>1529</v>
      </c>
      <c r="F710" s="230">
        <f t="shared" si="21"/>
        <v>1499</v>
      </c>
      <c r="G710" s="232"/>
      <c r="H710" s="233"/>
      <c r="I710" s="233"/>
    </row>
    <row r="711" s="176" customFormat="1" outlineLevel="2" spans="1:9">
      <c r="A711" s="194">
        <v>2130122</v>
      </c>
      <c r="B711" s="200">
        <v>50201</v>
      </c>
      <c r="C711" s="216" t="s">
        <v>2122</v>
      </c>
      <c r="D711" s="194">
        <v>30</v>
      </c>
      <c r="E711" s="194">
        <v>50</v>
      </c>
      <c r="F711" s="194">
        <f t="shared" si="21"/>
        <v>20</v>
      </c>
      <c r="G711" s="199" t="s">
        <v>2123</v>
      </c>
      <c r="H711" s="199" t="s">
        <v>1143</v>
      </c>
      <c r="I711" s="199"/>
    </row>
    <row r="712" s="176" customFormat="1" ht="40" customHeight="1" outlineLevel="2" spans="1:9">
      <c r="A712" s="194">
        <v>2130122</v>
      </c>
      <c r="B712" s="200">
        <v>50299</v>
      </c>
      <c r="C712" s="216" t="s">
        <v>2124</v>
      </c>
      <c r="D712" s="194"/>
      <c r="E712" s="194">
        <v>1479</v>
      </c>
      <c r="F712" s="194">
        <f t="shared" si="21"/>
        <v>1479</v>
      </c>
      <c r="G712" s="198" t="s">
        <v>2125</v>
      </c>
      <c r="H712" s="199" t="s">
        <v>1227</v>
      </c>
      <c r="I712" s="199"/>
    </row>
    <row r="713" s="178" customFormat="1" spans="1:9">
      <c r="A713" s="210">
        <v>21302</v>
      </c>
      <c r="B713" s="200"/>
      <c r="C713" s="229" t="s">
        <v>2126</v>
      </c>
      <c r="D713" s="210">
        <f>SUM(D714:D718)</f>
        <v>666</v>
      </c>
      <c r="E713" s="210">
        <f>SUM(E714:E718)</f>
        <v>716</v>
      </c>
      <c r="F713" s="210">
        <f t="shared" si="21"/>
        <v>50</v>
      </c>
      <c r="G713" s="212"/>
      <c r="H713" s="213"/>
      <c r="I713" s="213"/>
    </row>
    <row r="714" s="176" customFormat="1" ht="90" customHeight="1" outlineLevel="1" spans="1:9">
      <c r="A714" s="194">
        <v>2130207</v>
      </c>
      <c r="B714" s="200">
        <v>50209</v>
      </c>
      <c r="C714" s="216" t="s">
        <v>2127</v>
      </c>
      <c r="D714" s="194">
        <v>316</v>
      </c>
      <c r="E714" s="194">
        <v>316</v>
      </c>
      <c r="F714" s="194">
        <f t="shared" si="21"/>
        <v>0</v>
      </c>
      <c r="G714" s="199" t="s">
        <v>2128</v>
      </c>
      <c r="H714" s="199" t="s">
        <v>1143</v>
      </c>
      <c r="I714" s="199"/>
    </row>
    <row r="715" s="176" customFormat="1" outlineLevel="1" spans="1:9">
      <c r="A715" s="194">
        <v>2130234</v>
      </c>
      <c r="B715" s="200">
        <v>50299</v>
      </c>
      <c r="C715" s="216" t="s">
        <v>2129</v>
      </c>
      <c r="D715" s="194">
        <v>35</v>
      </c>
      <c r="E715" s="194">
        <v>35</v>
      </c>
      <c r="F715" s="194">
        <f t="shared" si="21"/>
        <v>0</v>
      </c>
      <c r="G715" s="199" t="s">
        <v>2130</v>
      </c>
      <c r="H715" s="199" t="s">
        <v>1143</v>
      </c>
      <c r="I715" s="199"/>
    </row>
    <row r="716" s="176" customFormat="1" outlineLevel="1" spans="1:9">
      <c r="A716" s="194">
        <v>2130299</v>
      </c>
      <c r="B716" s="200">
        <v>50299</v>
      </c>
      <c r="C716" s="216" t="s">
        <v>2131</v>
      </c>
      <c r="D716" s="194">
        <v>140</v>
      </c>
      <c r="E716" s="194">
        <v>140</v>
      </c>
      <c r="F716" s="194">
        <f t="shared" si="21"/>
        <v>0</v>
      </c>
      <c r="G716" s="199" t="s">
        <v>2132</v>
      </c>
      <c r="H716" s="199" t="s">
        <v>1143</v>
      </c>
      <c r="I716" s="199"/>
    </row>
    <row r="717" s="176" customFormat="1" ht="60" customHeight="1" outlineLevel="1" spans="1:9">
      <c r="A717" s="194">
        <v>2130299</v>
      </c>
      <c r="B717" s="200">
        <v>50799</v>
      </c>
      <c r="C717" s="216" t="s">
        <v>2133</v>
      </c>
      <c r="D717" s="194">
        <v>25</v>
      </c>
      <c r="E717" s="194">
        <v>25</v>
      </c>
      <c r="F717" s="194">
        <f t="shared" si="21"/>
        <v>0</v>
      </c>
      <c r="G717" s="198" t="s">
        <v>2134</v>
      </c>
      <c r="H717" s="199" t="s">
        <v>1143</v>
      </c>
      <c r="I717" s="199"/>
    </row>
    <row r="718" s="176" customFormat="1" outlineLevel="1" spans="1:9">
      <c r="A718" s="194">
        <v>2130299</v>
      </c>
      <c r="B718" s="200">
        <v>50299</v>
      </c>
      <c r="C718" s="216" t="s">
        <v>2135</v>
      </c>
      <c r="D718" s="194">
        <v>150</v>
      </c>
      <c r="E718" s="194">
        <v>200</v>
      </c>
      <c r="F718" s="194">
        <f t="shared" si="21"/>
        <v>50</v>
      </c>
      <c r="G718" s="199" t="s">
        <v>2136</v>
      </c>
      <c r="H718" s="199" t="s">
        <v>1232</v>
      </c>
      <c r="I718" s="199"/>
    </row>
    <row r="719" s="178" customFormat="1" spans="1:9">
      <c r="A719" s="210">
        <v>21303</v>
      </c>
      <c r="B719" s="200"/>
      <c r="C719" s="229" t="s">
        <v>2137</v>
      </c>
      <c r="D719" s="210">
        <f>D720+D728+D729+D730+D731+D732</f>
        <v>2571.9</v>
      </c>
      <c r="E719" s="210">
        <f>E720+E728+E729+E730+E731+E732</f>
        <v>2341.13</v>
      </c>
      <c r="F719" s="210">
        <f t="shared" si="21"/>
        <v>-230.77</v>
      </c>
      <c r="G719" s="212"/>
      <c r="H719" s="213"/>
      <c r="I719" s="213"/>
    </row>
    <row r="720" s="179" customFormat="1" outlineLevel="1" spans="1:9">
      <c r="A720" s="230">
        <v>21303</v>
      </c>
      <c r="B720" s="200"/>
      <c r="C720" s="244" t="s">
        <v>2138</v>
      </c>
      <c r="D720" s="230">
        <f>SUM(D721:D727)</f>
        <v>711.9</v>
      </c>
      <c r="E720" s="230">
        <f>SUM(E721:E727)</f>
        <v>741.9</v>
      </c>
      <c r="F720" s="230">
        <f t="shared" si="21"/>
        <v>30</v>
      </c>
      <c r="G720" s="232"/>
      <c r="H720" s="233"/>
      <c r="I720" s="233"/>
    </row>
    <row r="721" s="176" customFormat="1" outlineLevel="2" spans="1:9">
      <c r="A721" s="194">
        <v>2130305</v>
      </c>
      <c r="B721" s="200">
        <v>50299</v>
      </c>
      <c r="C721" s="216" t="s">
        <v>2139</v>
      </c>
      <c r="D721" s="194">
        <v>120</v>
      </c>
      <c r="E721" s="194">
        <v>120</v>
      </c>
      <c r="F721" s="194">
        <f t="shared" si="21"/>
        <v>0</v>
      </c>
      <c r="G721" s="198"/>
      <c r="H721" s="199" t="s">
        <v>1143</v>
      </c>
      <c r="I721" s="199"/>
    </row>
    <row r="722" s="176" customFormat="1" ht="40" customHeight="1" outlineLevel="2" spans="1:9">
      <c r="A722" s="194">
        <v>2130306</v>
      </c>
      <c r="B722" s="200">
        <v>50299</v>
      </c>
      <c r="C722" s="216" t="s">
        <v>2140</v>
      </c>
      <c r="D722" s="194">
        <v>46.9</v>
      </c>
      <c r="E722" s="194">
        <v>46.9</v>
      </c>
      <c r="F722" s="194">
        <f t="shared" si="21"/>
        <v>0</v>
      </c>
      <c r="G722" s="199" t="s">
        <v>2141</v>
      </c>
      <c r="H722" s="199" t="s">
        <v>1143</v>
      </c>
      <c r="I722" s="199"/>
    </row>
    <row r="723" s="176" customFormat="1" ht="40" customHeight="1" outlineLevel="2" spans="1:9">
      <c r="A723" s="194">
        <v>2130314</v>
      </c>
      <c r="B723" s="200">
        <v>50209</v>
      </c>
      <c r="C723" s="216" t="s">
        <v>2142</v>
      </c>
      <c r="D723" s="194">
        <v>24</v>
      </c>
      <c r="E723" s="194">
        <v>24</v>
      </c>
      <c r="F723" s="194">
        <f t="shared" si="21"/>
        <v>0</v>
      </c>
      <c r="G723" s="199" t="s">
        <v>2143</v>
      </c>
      <c r="H723" s="199" t="s">
        <v>1143</v>
      </c>
      <c r="I723" s="199"/>
    </row>
    <row r="724" s="176" customFormat="1" outlineLevel="2" spans="1:9">
      <c r="A724" s="194">
        <v>2130314</v>
      </c>
      <c r="B724" s="200">
        <v>50299</v>
      </c>
      <c r="C724" s="216" t="s">
        <v>2144</v>
      </c>
      <c r="D724" s="194">
        <v>25</v>
      </c>
      <c r="E724" s="194">
        <v>25</v>
      </c>
      <c r="F724" s="194">
        <f t="shared" si="21"/>
        <v>0</v>
      </c>
      <c r="G724" s="199" t="s">
        <v>2145</v>
      </c>
      <c r="H724" s="199" t="s">
        <v>1143</v>
      </c>
      <c r="I724" s="199"/>
    </row>
    <row r="725" s="176" customFormat="1" outlineLevel="2" spans="1:9">
      <c r="A725" s="194">
        <v>2130319</v>
      </c>
      <c r="B725" s="200">
        <v>50299</v>
      </c>
      <c r="C725" s="216" t="s">
        <v>2146</v>
      </c>
      <c r="D725" s="194">
        <v>376</v>
      </c>
      <c r="E725" s="194">
        <v>366</v>
      </c>
      <c r="F725" s="194">
        <f t="shared" si="21"/>
        <v>-10</v>
      </c>
      <c r="G725" s="199" t="s">
        <v>2147</v>
      </c>
      <c r="H725" s="199" t="s">
        <v>1143</v>
      </c>
      <c r="I725" s="199"/>
    </row>
    <row r="726" s="176" customFormat="1" outlineLevel="2" spans="1:9">
      <c r="A726" s="194">
        <v>2130319</v>
      </c>
      <c r="B726" s="200">
        <v>50299</v>
      </c>
      <c r="C726" s="216" t="s">
        <v>2148</v>
      </c>
      <c r="D726" s="194"/>
      <c r="E726" s="194">
        <v>10</v>
      </c>
      <c r="F726" s="194">
        <f t="shared" si="21"/>
        <v>10</v>
      </c>
      <c r="G726" s="199" t="s">
        <v>2149</v>
      </c>
      <c r="H726" s="199" t="s">
        <v>1143</v>
      </c>
      <c r="I726" s="199"/>
    </row>
    <row r="727" s="176" customFormat="1" outlineLevel="2" spans="1:9">
      <c r="A727" s="194">
        <v>2130399</v>
      </c>
      <c r="B727" s="200">
        <v>50299</v>
      </c>
      <c r="C727" s="216" t="s">
        <v>2150</v>
      </c>
      <c r="D727" s="194">
        <v>120</v>
      </c>
      <c r="E727" s="194">
        <v>150</v>
      </c>
      <c r="F727" s="194">
        <f t="shared" ref="F727:F768" si="22">E727-D727</f>
        <v>30</v>
      </c>
      <c r="G727" s="199" t="s">
        <v>2151</v>
      </c>
      <c r="H727" s="199" t="s">
        <v>1232</v>
      </c>
      <c r="I727" s="199"/>
    </row>
    <row r="728" s="176" customFormat="1" ht="40" customHeight="1" outlineLevel="1" spans="1:9">
      <c r="A728" s="194">
        <v>2130306</v>
      </c>
      <c r="B728" s="200">
        <v>50101</v>
      </c>
      <c r="C728" s="224" t="s">
        <v>2152</v>
      </c>
      <c r="D728" s="194">
        <v>1406</v>
      </c>
      <c r="E728" s="194">
        <v>1345.23</v>
      </c>
      <c r="F728" s="194">
        <f t="shared" si="22"/>
        <v>-60.77</v>
      </c>
      <c r="G728" s="199" t="s">
        <v>2153</v>
      </c>
      <c r="H728" s="199" t="s">
        <v>1143</v>
      </c>
      <c r="I728" s="199"/>
    </row>
    <row r="729" s="176" customFormat="1" outlineLevel="1" spans="1:9">
      <c r="A729" s="194">
        <v>2130306</v>
      </c>
      <c r="B729" s="200">
        <v>50101</v>
      </c>
      <c r="C729" s="224" t="s">
        <v>2154</v>
      </c>
      <c r="D729" s="194">
        <v>180</v>
      </c>
      <c r="E729" s="194">
        <v>180</v>
      </c>
      <c r="F729" s="194">
        <f t="shared" si="22"/>
        <v>0</v>
      </c>
      <c r="G729" s="199" t="s">
        <v>2155</v>
      </c>
      <c r="H729" s="199" t="s">
        <v>1143</v>
      </c>
      <c r="I729" s="199"/>
    </row>
    <row r="730" s="176" customFormat="1" outlineLevel="1" spans="1:9">
      <c r="A730" s="194">
        <v>2130314</v>
      </c>
      <c r="B730" s="200">
        <v>50299</v>
      </c>
      <c r="C730" s="224" t="s">
        <v>2156</v>
      </c>
      <c r="D730" s="194">
        <v>50</v>
      </c>
      <c r="E730" s="194">
        <v>50</v>
      </c>
      <c r="F730" s="194">
        <f t="shared" si="22"/>
        <v>0</v>
      </c>
      <c r="G730" s="199" t="s">
        <v>2157</v>
      </c>
      <c r="H730" s="199" t="s">
        <v>1227</v>
      </c>
      <c r="I730" s="199"/>
    </row>
    <row r="731" s="176" customFormat="1" outlineLevel="1" spans="1:9">
      <c r="A731" s="194">
        <v>2130319</v>
      </c>
      <c r="B731" s="200">
        <v>50299</v>
      </c>
      <c r="C731" s="224" t="s">
        <v>2158</v>
      </c>
      <c r="D731" s="194">
        <v>200</v>
      </c>
      <c r="E731" s="194">
        <v>0</v>
      </c>
      <c r="F731" s="194">
        <f t="shared" si="22"/>
        <v>-200</v>
      </c>
      <c r="G731" s="199" t="s">
        <v>2159</v>
      </c>
      <c r="H731" s="199" t="s">
        <v>1227</v>
      </c>
      <c r="I731" s="199"/>
    </row>
    <row r="732" s="176" customFormat="1" outlineLevel="1" spans="1:9">
      <c r="A732" s="194">
        <v>2130334</v>
      </c>
      <c r="B732" s="200">
        <v>50201</v>
      </c>
      <c r="C732" s="224" t="s">
        <v>2160</v>
      </c>
      <c r="D732" s="194">
        <v>24</v>
      </c>
      <c r="E732" s="194">
        <v>24</v>
      </c>
      <c r="F732" s="194">
        <f t="shared" si="22"/>
        <v>0</v>
      </c>
      <c r="G732" s="199" t="s">
        <v>2161</v>
      </c>
      <c r="H732" s="199" t="s">
        <v>1143</v>
      </c>
      <c r="I732" s="199"/>
    </row>
    <row r="733" s="178" customFormat="1" spans="1:9">
      <c r="A733" s="210">
        <v>21305</v>
      </c>
      <c r="B733" s="200"/>
      <c r="C733" s="229" t="s">
        <v>2162</v>
      </c>
      <c r="D733" s="210">
        <f>D734+D735</f>
        <v>2600</v>
      </c>
      <c r="E733" s="210">
        <f>E734+E735</f>
        <v>2600</v>
      </c>
      <c r="F733" s="210">
        <f t="shared" si="22"/>
        <v>0</v>
      </c>
      <c r="G733" s="212"/>
      <c r="H733" s="213"/>
      <c r="I733" s="213"/>
    </row>
    <row r="734" s="176" customFormat="1" outlineLevel="1" spans="1:9">
      <c r="A734" s="194">
        <v>2130502</v>
      </c>
      <c r="B734" s="200">
        <v>50201</v>
      </c>
      <c r="C734" s="224" t="s">
        <v>2163</v>
      </c>
      <c r="D734" s="194">
        <v>40</v>
      </c>
      <c r="E734" s="194">
        <v>40</v>
      </c>
      <c r="F734" s="194">
        <f t="shared" si="22"/>
        <v>0</v>
      </c>
      <c r="G734" s="198"/>
      <c r="H734" s="199" t="s">
        <v>1143</v>
      </c>
      <c r="I734" s="199"/>
    </row>
    <row r="735" s="179" customFormat="1" outlineLevel="1" spans="1:9">
      <c r="A735" s="230">
        <v>21305</v>
      </c>
      <c r="B735" s="200"/>
      <c r="C735" s="244" t="s">
        <v>2164</v>
      </c>
      <c r="D735" s="230">
        <f>SUM(D736:D740)</f>
        <v>2560</v>
      </c>
      <c r="E735" s="230">
        <f>SUM(E736:E740)</f>
        <v>2560</v>
      </c>
      <c r="F735" s="230">
        <f t="shared" si="22"/>
        <v>0</v>
      </c>
      <c r="G735" s="232"/>
      <c r="H735" s="233"/>
      <c r="I735" s="233"/>
    </row>
    <row r="736" s="176" customFormat="1" outlineLevel="2" spans="1:9">
      <c r="A736" s="194">
        <v>2130504</v>
      </c>
      <c r="B736" s="200">
        <v>50209</v>
      </c>
      <c r="C736" s="216" t="s">
        <v>2165</v>
      </c>
      <c r="D736" s="194">
        <v>200</v>
      </c>
      <c r="E736" s="194">
        <v>200</v>
      </c>
      <c r="F736" s="194">
        <f t="shared" si="22"/>
        <v>0</v>
      </c>
      <c r="G736" s="198"/>
      <c r="H736" s="199" t="s">
        <v>1227</v>
      </c>
      <c r="I736" s="199"/>
    </row>
    <row r="737" s="176" customFormat="1" outlineLevel="2" spans="1:9">
      <c r="A737" s="194">
        <v>2130505</v>
      </c>
      <c r="B737" s="200">
        <v>50299</v>
      </c>
      <c r="C737" s="216" t="s">
        <v>2166</v>
      </c>
      <c r="D737" s="194">
        <v>2</v>
      </c>
      <c r="E737" s="194">
        <v>2</v>
      </c>
      <c r="F737" s="194">
        <f t="shared" si="22"/>
        <v>0</v>
      </c>
      <c r="G737" s="198"/>
      <c r="H737" s="199" t="s">
        <v>1227</v>
      </c>
      <c r="I737" s="199"/>
    </row>
    <row r="738" s="176" customFormat="1" outlineLevel="2" spans="1:9">
      <c r="A738" s="194">
        <v>2130505</v>
      </c>
      <c r="B738" s="200">
        <v>50299</v>
      </c>
      <c r="C738" s="216" t="s">
        <v>2167</v>
      </c>
      <c r="D738" s="194">
        <v>500</v>
      </c>
      <c r="E738" s="194">
        <v>500</v>
      </c>
      <c r="F738" s="194">
        <f t="shared" si="22"/>
        <v>0</v>
      </c>
      <c r="G738" s="198"/>
      <c r="H738" s="199" t="s">
        <v>1227</v>
      </c>
      <c r="I738" s="199"/>
    </row>
    <row r="739" s="176" customFormat="1" outlineLevel="2" spans="1:9">
      <c r="A739" s="194">
        <v>2130505</v>
      </c>
      <c r="B739" s="200">
        <v>50299</v>
      </c>
      <c r="C739" s="216" t="s">
        <v>2168</v>
      </c>
      <c r="D739" s="194">
        <v>500</v>
      </c>
      <c r="E739" s="194">
        <v>500</v>
      </c>
      <c r="F739" s="194">
        <f t="shared" si="22"/>
        <v>0</v>
      </c>
      <c r="G739" s="198"/>
      <c r="H739" s="199" t="s">
        <v>1227</v>
      </c>
      <c r="I739" s="199"/>
    </row>
    <row r="740" s="176" customFormat="1" ht="40" customHeight="1" outlineLevel="2" spans="1:9">
      <c r="A740" s="194">
        <v>2130599</v>
      </c>
      <c r="B740" s="200">
        <v>50299</v>
      </c>
      <c r="C740" s="216" t="s">
        <v>2169</v>
      </c>
      <c r="D740" s="194">
        <v>1358</v>
      </c>
      <c r="E740" s="194">
        <v>1358</v>
      </c>
      <c r="F740" s="194">
        <f t="shared" si="22"/>
        <v>0</v>
      </c>
      <c r="G740" s="199" t="s">
        <v>2170</v>
      </c>
      <c r="H740" s="199" t="s">
        <v>1227</v>
      </c>
      <c r="I740" s="199"/>
    </row>
    <row r="741" s="178" customFormat="1" spans="1:9">
      <c r="A741" s="210">
        <v>21307</v>
      </c>
      <c r="B741" s="200"/>
      <c r="C741" s="229" t="s">
        <v>2171</v>
      </c>
      <c r="D741" s="210">
        <f>D742+D743+D760+D764+D765+D766</f>
        <v>7275</v>
      </c>
      <c r="E741" s="210">
        <f>E742+E743+E760+E764+E765+E766</f>
        <v>7272.5</v>
      </c>
      <c r="F741" s="210">
        <f t="shared" si="22"/>
        <v>-2.5</v>
      </c>
      <c r="G741" s="212"/>
      <c r="H741" s="213"/>
      <c r="I741" s="213"/>
    </row>
    <row r="742" s="176" customFormat="1" outlineLevel="1" spans="1:9">
      <c r="A742" s="194">
        <v>2130701</v>
      </c>
      <c r="B742" s="200">
        <v>50302</v>
      </c>
      <c r="C742" s="224" t="s">
        <v>2172</v>
      </c>
      <c r="D742" s="194">
        <v>150</v>
      </c>
      <c r="E742" s="194">
        <v>150</v>
      </c>
      <c r="F742" s="194">
        <f t="shared" si="22"/>
        <v>0</v>
      </c>
      <c r="G742" s="199" t="s">
        <v>2173</v>
      </c>
      <c r="H742" s="199" t="s">
        <v>1227</v>
      </c>
      <c r="I742" s="199"/>
    </row>
    <row r="743" s="179" customFormat="1" outlineLevel="1" spans="1:9">
      <c r="A743" s="230">
        <v>21307</v>
      </c>
      <c r="B743" s="200"/>
      <c r="C743" s="244" t="s">
        <v>2174</v>
      </c>
      <c r="D743" s="230">
        <f>SUM(D744:D759)</f>
        <v>1477</v>
      </c>
      <c r="E743" s="230">
        <f>SUM(E744:E759)</f>
        <v>1477</v>
      </c>
      <c r="F743" s="230">
        <f t="shared" si="22"/>
        <v>0</v>
      </c>
      <c r="G743" s="232" t="s">
        <v>2175</v>
      </c>
      <c r="H743" s="233"/>
      <c r="I743" s="233"/>
    </row>
    <row r="744" s="176" customFormat="1" ht="80" customHeight="1" outlineLevel="2" spans="1:9">
      <c r="A744" s="194">
        <v>2130705</v>
      </c>
      <c r="B744" s="200">
        <v>50299</v>
      </c>
      <c r="C744" s="216" t="s">
        <v>748</v>
      </c>
      <c r="D744" s="194">
        <v>176</v>
      </c>
      <c r="E744" s="194">
        <v>176</v>
      </c>
      <c r="F744" s="194">
        <f t="shared" si="22"/>
        <v>0</v>
      </c>
      <c r="G744" s="198" t="s">
        <v>2176</v>
      </c>
      <c r="H744" s="199" t="s">
        <v>1143</v>
      </c>
      <c r="I744" s="199"/>
    </row>
    <row r="745" s="176" customFormat="1" ht="80" customHeight="1" outlineLevel="2" spans="1:9">
      <c r="A745" s="194">
        <v>2130705</v>
      </c>
      <c r="B745" s="200">
        <v>50299</v>
      </c>
      <c r="C745" s="216" t="s">
        <v>749</v>
      </c>
      <c r="D745" s="194">
        <v>107</v>
      </c>
      <c r="E745" s="194">
        <v>107</v>
      </c>
      <c r="F745" s="194">
        <f t="shared" si="22"/>
        <v>0</v>
      </c>
      <c r="G745" s="198" t="s">
        <v>2177</v>
      </c>
      <c r="H745" s="199" t="s">
        <v>1143</v>
      </c>
      <c r="I745" s="199"/>
    </row>
    <row r="746" s="176" customFormat="1" ht="80" customHeight="1" outlineLevel="2" spans="1:9">
      <c r="A746" s="194">
        <v>2130705</v>
      </c>
      <c r="B746" s="200">
        <v>50299</v>
      </c>
      <c r="C746" s="216" t="s">
        <v>750</v>
      </c>
      <c r="D746" s="194">
        <v>115</v>
      </c>
      <c r="E746" s="194">
        <v>115</v>
      </c>
      <c r="F746" s="194">
        <f t="shared" si="22"/>
        <v>0</v>
      </c>
      <c r="G746" s="198" t="s">
        <v>2178</v>
      </c>
      <c r="H746" s="199" t="s">
        <v>1143</v>
      </c>
      <c r="I746" s="199"/>
    </row>
    <row r="747" s="176" customFormat="1" ht="80" customHeight="1" outlineLevel="2" spans="1:9">
      <c r="A747" s="194">
        <v>2130705</v>
      </c>
      <c r="B747" s="200">
        <v>50299</v>
      </c>
      <c r="C747" s="216" t="s">
        <v>751</v>
      </c>
      <c r="D747" s="194">
        <v>39</v>
      </c>
      <c r="E747" s="194">
        <v>39</v>
      </c>
      <c r="F747" s="194">
        <f t="shared" si="22"/>
        <v>0</v>
      </c>
      <c r="G747" s="198" t="s">
        <v>2179</v>
      </c>
      <c r="H747" s="199" t="s">
        <v>1143</v>
      </c>
      <c r="I747" s="199"/>
    </row>
    <row r="748" s="176" customFormat="1" ht="80" customHeight="1" outlineLevel="2" spans="1:9">
      <c r="A748" s="194">
        <v>2130705</v>
      </c>
      <c r="B748" s="200">
        <v>50299</v>
      </c>
      <c r="C748" s="216" t="s">
        <v>752</v>
      </c>
      <c r="D748" s="194">
        <v>92</v>
      </c>
      <c r="E748" s="194">
        <v>92</v>
      </c>
      <c r="F748" s="194">
        <f t="shared" si="22"/>
        <v>0</v>
      </c>
      <c r="G748" s="198" t="s">
        <v>2180</v>
      </c>
      <c r="H748" s="199" t="s">
        <v>1143</v>
      </c>
      <c r="I748" s="199"/>
    </row>
    <row r="749" s="176" customFormat="1" ht="80" customHeight="1" outlineLevel="2" spans="1:9">
      <c r="A749" s="194">
        <v>2130705</v>
      </c>
      <c r="B749" s="200">
        <v>50299</v>
      </c>
      <c r="C749" s="216" t="s">
        <v>753</v>
      </c>
      <c r="D749" s="194">
        <v>93</v>
      </c>
      <c r="E749" s="194">
        <v>93</v>
      </c>
      <c r="F749" s="194">
        <f t="shared" si="22"/>
        <v>0</v>
      </c>
      <c r="G749" s="198" t="s">
        <v>2181</v>
      </c>
      <c r="H749" s="199" t="s">
        <v>1143</v>
      </c>
      <c r="I749" s="199"/>
    </row>
    <row r="750" s="176" customFormat="1" ht="80" customHeight="1" outlineLevel="2" spans="1:9">
      <c r="A750" s="194">
        <v>2130705</v>
      </c>
      <c r="B750" s="200">
        <v>50299</v>
      </c>
      <c r="C750" s="216" t="s">
        <v>754</v>
      </c>
      <c r="D750" s="194">
        <v>122</v>
      </c>
      <c r="E750" s="194">
        <v>122</v>
      </c>
      <c r="F750" s="194">
        <f t="shared" si="22"/>
        <v>0</v>
      </c>
      <c r="G750" s="198" t="s">
        <v>2182</v>
      </c>
      <c r="H750" s="199" t="s">
        <v>1143</v>
      </c>
      <c r="I750" s="199"/>
    </row>
    <row r="751" s="176" customFormat="1" ht="80" customHeight="1" outlineLevel="2" spans="1:9">
      <c r="A751" s="194">
        <v>2130705</v>
      </c>
      <c r="B751" s="200">
        <v>50299</v>
      </c>
      <c r="C751" s="216" t="s">
        <v>755</v>
      </c>
      <c r="D751" s="194">
        <v>45</v>
      </c>
      <c r="E751" s="194">
        <v>45</v>
      </c>
      <c r="F751" s="194">
        <f t="shared" si="22"/>
        <v>0</v>
      </c>
      <c r="G751" s="198" t="s">
        <v>2183</v>
      </c>
      <c r="H751" s="199" t="s">
        <v>1143</v>
      </c>
      <c r="I751" s="199"/>
    </row>
    <row r="752" s="176" customFormat="1" ht="80" customHeight="1" outlineLevel="2" spans="1:9">
      <c r="A752" s="194">
        <v>2130705</v>
      </c>
      <c r="B752" s="200">
        <v>50299</v>
      </c>
      <c r="C752" s="216" t="s">
        <v>756</v>
      </c>
      <c r="D752" s="194">
        <v>101</v>
      </c>
      <c r="E752" s="194">
        <v>101</v>
      </c>
      <c r="F752" s="194">
        <f t="shared" si="22"/>
        <v>0</v>
      </c>
      <c r="G752" s="198" t="s">
        <v>2184</v>
      </c>
      <c r="H752" s="199" t="s">
        <v>1143</v>
      </c>
      <c r="I752" s="199"/>
    </row>
    <row r="753" s="176" customFormat="1" ht="80" customHeight="1" outlineLevel="2" spans="1:9">
      <c r="A753" s="194">
        <v>2130705</v>
      </c>
      <c r="B753" s="200">
        <v>50299</v>
      </c>
      <c r="C753" s="216" t="s">
        <v>757</v>
      </c>
      <c r="D753" s="194">
        <v>97</v>
      </c>
      <c r="E753" s="194">
        <v>97</v>
      </c>
      <c r="F753" s="194">
        <f t="shared" si="22"/>
        <v>0</v>
      </c>
      <c r="G753" s="198" t="s">
        <v>2185</v>
      </c>
      <c r="H753" s="199" t="s">
        <v>1143</v>
      </c>
      <c r="I753" s="199"/>
    </row>
    <row r="754" s="176" customFormat="1" ht="80" customHeight="1" outlineLevel="2" spans="1:9">
      <c r="A754" s="194">
        <v>2130705</v>
      </c>
      <c r="B754" s="200">
        <v>50299</v>
      </c>
      <c r="C754" s="216" t="s">
        <v>758</v>
      </c>
      <c r="D754" s="194">
        <v>169</v>
      </c>
      <c r="E754" s="194">
        <v>169</v>
      </c>
      <c r="F754" s="194">
        <f t="shared" si="22"/>
        <v>0</v>
      </c>
      <c r="G754" s="198" t="s">
        <v>2186</v>
      </c>
      <c r="H754" s="199" t="s">
        <v>1143</v>
      </c>
      <c r="I754" s="199"/>
    </row>
    <row r="755" s="176" customFormat="1" ht="80" customHeight="1" outlineLevel="2" spans="1:9">
      <c r="A755" s="194">
        <v>2130705</v>
      </c>
      <c r="B755" s="200">
        <v>50299</v>
      </c>
      <c r="C755" s="216" t="s">
        <v>759</v>
      </c>
      <c r="D755" s="194">
        <v>72</v>
      </c>
      <c r="E755" s="194">
        <v>72</v>
      </c>
      <c r="F755" s="194">
        <f t="shared" si="22"/>
        <v>0</v>
      </c>
      <c r="G755" s="198" t="s">
        <v>2187</v>
      </c>
      <c r="H755" s="199" t="s">
        <v>1143</v>
      </c>
      <c r="I755" s="199"/>
    </row>
    <row r="756" s="176" customFormat="1" ht="80" customHeight="1" outlineLevel="2" spans="1:9">
      <c r="A756" s="194">
        <v>2130705</v>
      </c>
      <c r="B756" s="200">
        <v>50299</v>
      </c>
      <c r="C756" s="216" t="s">
        <v>760</v>
      </c>
      <c r="D756" s="194">
        <v>52</v>
      </c>
      <c r="E756" s="194">
        <v>52</v>
      </c>
      <c r="F756" s="194">
        <f t="shared" si="22"/>
        <v>0</v>
      </c>
      <c r="G756" s="198" t="s">
        <v>2188</v>
      </c>
      <c r="H756" s="199" t="s">
        <v>1143</v>
      </c>
      <c r="I756" s="199"/>
    </row>
    <row r="757" s="176" customFormat="1" ht="80" customHeight="1" outlineLevel="2" spans="1:9">
      <c r="A757" s="194">
        <v>2130705</v>
      </c>
      <c r="B757" s="200">
        <v>50299</v>
      </c>
      <c r="C757" s="216" t="s">
        <v>761</v>
      </c>
      <c r="D757" s="194">
        <v>78</v>
      </c>
      <c r="E757" s="194">
        <v>78</v>
      </c>
      <c r="F757" s="194">
        <f t="shared" si="22"/>
        <v>0</v>
      </c>
      <c r="G757" s="198" t="s">
        <v>2189</v>
      </c>
      <c r="H757" s="199" t="s">
        <v>1143</v>
      </c>
      <c r="I757" s="199"/>
    </row>
    <row r="758" s="176" customFormat="1" ht="80" customHeight="1" outlineLevel="2" spans="1:9">
      <c r="A758" s="194">
        <v>2130705</v>
      </c>
      <c r="B758" s="200">
        <v>50299</v>
      </c>
      <c r="C758" s="216" t="s">
        <v>762</v>
      </c>
      <c r="D758" s="194">
        <v>93</v>
      </c>
      <c r="E758" s="194">
        <v>93</v>
      </c>
      <c r="F758" s="194">
        <f t="shared" si="22"/>
        <v>0</v>
      </c>
      <c r="G758" s="198" t="s">
        <v>2190</v>
      </c>
      <c r="H758" s="199" t="s">
        <v>1143</v>
      </c>
      <c r="I758" s="199"/>
    </row>
    <row r="759" s="176" customFormat="1" ht="80" customHeight="1" outlineLevel="2" spans="1:9">
      <c r="A759" s="194">
        <v>2130705</v>
      </c>
      <c r="B759" s="200">
        <v>50299</v>
      </c>
      <c r="C759" s="216" t="s">
        <v>980</v>
      </c>
      <c r="D759" s="194">
        <v>26</v>
      </c>
      <c r="E759" s="194">
        <v>26</v>
      </c>
      <c r="F759" s="194">
        <f t="shared" si="22"/>
        <v>0</v>
      </c>
      <c r="G759" s="198" t="s">
        <v>2191</v>
      </c>
      <c r="H759" s="199" t="s">
        <v>1143</v>
      </c>
      <c r="I759" s="199"/>
    </row>
    <row r="760" s="179" customFormat="1" outlineLevel="1" spans="1:9">
      <c r="A760" s="230">
        <v>21307</v>
      </c>
      <c r="B760" s="200"/>
      <c r="C760" s="244" t="s">
        <v>2192</v>
      </c>
      <c r="D760" s="230">
        <f>SUM(D761:D763)</f>
        <v>5509</v>
      </c>
      <c r="E760" s="230">
        <f>SUM(E761:E763)</f>
        <v>5543</v>
      </c>
      <c r="F760" s="230">
        <f t="shared" si="22"/>
        <v>34</v>
      </c>
      <c r="G760" s="232"/>
      <c r="H760" s="233"/>
      <c r="I760" s="233"/>
    </row>
    <row r="761" s="176" customFormat="1" ht="40" customHeight="1" outlineLevel="2" spans="1:9">
      <c r="A761" s="194">
        <v>2130705</v>
      </c>
      <c r="B761" s="200">
        <v>50101</v>
      </c>
      <c r="C761" s="216" t="s">
        <v>2193</v>
      </c>
      <c r="D761" s="194">
        <f>365*12</f>
        <v>4380</v>
      </c>
      <c r="E761" s="194">
        <v>4407</v>
      </c>
      <c r="F761" s="194">
        <f t="shared" si="22"/>
        <v>27</v>
      </c>
      <c r="G761" s="199" t="s">
        <v>2194</v>
      </c>
      <c r="H761" s="199" t="s">
        <v>1227</v>
      </c>
      <c r="I761" s="199" t="s">
        <v>1602</v>
      </c>
    </row>
    <row r="762" s="176" customFormat="1" ht="80" customHeight="1" outlineLevel="2" spans="1:9">
      <c r="A762" s="194">
        <v>2130705</v>
      </c>
      <c r="B762" s="200">
        <v>50199</v>
      </c>
      <c r="C762" s="216" t="s">
        <v>2195</v>
      </c>
      <c r="D762" s="194">
        <v>764</v>
      </c>
      <c r="E762" s="194">
        <v>769</v>
      </c>
      <c r="F762" s="194">
        <f t="shared" si="22"/>
        <v>5</v>
      </c>
      <c r="G762" s="199" t="s">
        <v>2196</v>
      </c>
      <c r="H762" s="199" t="s">
        <v>1227</v>
      </c>
      <c r="I762" s="199" t="s">
        <v>1602</v>
      </c>
    </row>
    <row r="763" s="176" customFormat="1" ht="40" customHeight="1" outlineLevel="2" spans="1:9">
      <c r="A763" s="194">
        <v>2130705</v>
      </c>
      <c r="B763" s="200">
        <v>50199</v>
      </c>
      <c r="C763" s="216" t="s">
        <v>2197</v>
      </c>
      <c r="D763" s="194">
        <v>365</v>
      </c>
      <c r="E763" s="194">
        <v>367</v>
      </c>
      <c r="F763" s="194">
        <f t="shared" si="22"/>
        <v>2</v>
      </c>
      <c r="G763" s="199" t="s">
        <v>2198</v>
      </c>
      <c r="H763" s="199" t="s">
        <v>1227</v>
      </c>
      <c r="I763" s="199"/>
    </row>
    <row r="764" s="176" customFormat="1" ht="60" customHeight="1" outlineLevel="1" spans="1:9">
      <c r="A764" s="194">
        <v>2130705</v>
      </c>
      <c r="B764" s="200">
        <v>50102</v>
      </c>
      <c r="C764" s="224" t="s">
        <v>2199</v>
      </c>
      <c r="D764" s="194">
        <v>66</v>
      </c>
      <c r="E764" s="194">
        <v>29.5</v>
      </c>
      <c r="F764" s="194">
        <f t="shared" si="22"/>
        <v>-36.5</v>
      </c>
      <c r="G764" s="199" t="s">
        <v>2200</v>
      </c>
      <c r="H764" s="199" t="s">
        <v>1227</v>
      </c>
      <c r="I764" s="199" t="s">
        <v>1602</v>
      </c>
    </row>
    <row r="765" s="176" customFormat="1" outlineLevel="1" spans="1:9">
      <c r="A765" s="194">
        <v>2130799</v>
      </c>
      <c r="B765" s="200">
        <v>50209</v>
      </c>
      <c r="C765" s="224" t="s">
        <v>2201</v>
      </c>
      <c r="D765" s="194">
        <v>33</v>
      </c>
      <c r="E765" s="194">
        <v>33</v>
      </c>
      <c r="F765" s="194">
        <f t="shared" si="22"/>
        <v>0</v>
      </c>
      <c r="G765" s="198" t="s">
        <v>2202</v>
      </c>
      <c r="H765" s="199" t="s">
        <v>1227</v>
      </c>
      <c r="I765" s="199"/>
    </row>
    <row r="766" s="176" customFormat="1" outlineLevel="1" spans="1:9">
      <c r="A766" s="194">
        <v>2130799</v>
      </c>
      <c r="B766" s="200">
        <v>50299</v>
      </c>
      <c r="C766" s="224" t="s">
        <v>2203</v>
      </c>
      <c r="D766" s="194">
        <v>40</v>
      </c>
      <c r="E766" s="194">
        <v>40</v>
      </c>
      <c r="F766" s="194">
        <f t="shared" si="22"/>
        <v>0</v>
      </c>
      <c r="G766" s="199" t="s">
        <v>1336</v>
      </c>
      <c r="H766" s="199" t="s">
        <v>1227</v>
      </c>
      <c r="I766" s="199"/>
    </row>
    <row r="767" s="178" customFormat="1" spans="1:9">
      <c r="A767" s="210">
        <v>21305</v>
      </c>
      <c r="B767" s="200"/>
      <c r="C767" s="229" t="s">
        <v>2204</v>
      </c>
      <c r="D767" s="210">
        <f>SUM(D768:D771)</f>
        <v>742.9</v>
      </c>
      <c r="E767" s="210">
        <f>SUM(E768:E771)</f>
        <v>651.9</v>
      </c>
      <c r="F767" s="210">
        <f t="shared" si="22"/>
        <v>-91</v>
      </c>
      <c r="G767" s="212"/>
      <c r="H767" s="213"/>
      <c r="I767" s="213"/>
    </row>
    <row r="768" s="176" customFormat="1" outlineLevel="2" spans="1:9">
      <c r="A768" s="194">
        <v>2130803</v>
      </c>
      <c r="B768" s="200">
        <v>50999</v>
      </c>
      <c r="C768" s="255" t="s">
        <v>2205</v>
      </c>
      <c r="D768" s="194">
        <v>29.9</v>
      </c>
      <c r="E768" s="194">
        <v>29.9</v>
      </c>
      <c r="F768" s="194">
        <f t="shared" si="22"/>
        <v>0</v>
      </c>
      <c r="G768" s="198" t="s">
        <v>2206</v>
      </c>
      <c r="H768" s="199" t="s">
        <v>1227</v>
      </c>
      <c r="I768" s="199"/>
    </row>
    <row r="769" s="176" customFormat="1" ht="40" customHeight="1" outlineLevel="2" spans="1:9">
      <c r="A769" s="194">
        <v>2130803</v>
      </c>
      <c r="B769" s="200">
        <v>50999</v>
      </c>
      <c r="C769" s="256" t="s">
        <v>2207</v>
      </c>
      <c r="D769" s="194">
        <v>613</v>
      </c>
      <c r="E769" s="194">
        <v>542</v>
      </c>
      <c r="F769" s="194">
        <f t="shared" ref="F769:F814" si="23">E769-D769</f>
        <v>-71</v>
      </c>
      <c r="G769" s="199" t="s">
        <v>2208</v>
      </c>
      <c r="H769" s="199" t="s">
        <v>1227</v>
      </c>
      <c r="I769" s="199"/>
    </row>
    <row r="770" s="176" customFormat="1" ht="40" customHeight="1" outlineLevel="2" spans="1:9">
      <c r="A770" s="194">
        <v>2130804</v>
      </c>
      <c r="B770" s="200">
        <v>50999</v>
      </c>
      <c r="C770" s="256" t="s">
        <v>2209</v>
      </c>
      <c r="D770" s="194">
        <v>76</v>
      </c>
      <c r="E770" s="194">
        <v>56</v>
      </c>
      <c r="F770" s="194">
        <f t="shared" si="23"/>
        <v>-20</v>
      </c>
      <c r="G770" s="199" t="s">
        <v>2210</v>
      </c>
      <c r="H770" s="199" t="s">
        <v>1227</v>
      </c>
      <c r="I770" s="199"/>
    </row>
    <row r="771" s="176" customFormat="1" outlineLevel="2" spans="1:9">
      <c r="A771" s="194">
        <v>2130899</v>
      </c>
      <c r="B771" s="200">
        <v>50201</v>
      </c>
      <c r="C771" s="256" t="s">
        <v>2211</v>
      </c>
      <c r="D771" s="194">
        <v>24</v>
      </c>
      <c r="E771" s="194">
        <v>24</v>
      </c>
      <c r="F771" s="194">
        <f t="shared" si="23"/>
        <v>0</v>
      </c>
      <c r="G771" s="199" t="s">
        <v>2212</v>
      </c>
      <c r="H771" s="199" t="s">
        <v>1227</v>
      </c>
      <c r="I771" s="199"/>
    </row>
    <row r="772" s="177" customFormat="1" spans="1:9">
      <c r="A772" s="202">
        <v>214</v>
      </c>
      <c r="B772" s="200"/>
      <c r="C772" s="228" t="s">
        <v>1008</v>
      </c>
      <c r="D772" s="202">
        <f>D773+D794</f>
        <v>1556.5</v>
      </c>
      <c r="E772" s="202">
        <f>E773+E794</f>
        <v>1852.5</v>
      </c>
      <c r="F772" s="202">
        <f t="shared" si="23"/>
        <v>296</v>
      </c>
      <c r="G772" s="204"/>
      <c r="H772" s="205"/>
      <c r="I772" s="205"/>
    </row>
    <row r="773" s="178" customFormat="1" spans="1:9">
      <c r="A773" s="210">
        <v>21401</v>
      </c>
      <c r="B773" s="200"/>
      <c r="C773" s="229" t="s">
        <v>2213</v>
      </c>
      <c r="D773" s="210">
        <f>D774+D786+D788+D791+D793</f>
        <v>1506.5</v>
      </c>
      <c r="E773" s="210">
        <f>E774+E786+E788+E791+E793</f>
        <v>1562.5</v>
      </c>
      <c r="F773" s="210">
        <f t="shared" si="23"/>
        <v>56</v>
      </c>
      <c r="G773" s="212"/>
      <c r="H773" s="213"/>
      <c r="I773" s="213"/>
    </row>
    <row r="774" s="179" customFormat="1" outlineLevel="1" spans="1:9">
      <c r="A774" s="230">
        <v>21401</v>
      </c>
      <c r="B774" s="200"/>
      <c r="C774" s="244" t="s">
        <v>2214</v>
      </c>
      <c r="D774" s="230">
        <f>SUM(D775:D785)</f>
        <v>876.5</v>
      </c>
      <c r="E774" s="230">
        <f>SUM(E775:E785)</f>
        <v>885.5</v>
      </c>
      <c r="F774" s="230">
        <f t="shared" si="23"/>
        <v>9</v>
      </c>
      <c r="G774" s="232"/>
      <c r="H774" s="233"/>
      <c r="I774" s="233"/>
    </row>
    <row r="775" s="176" customFormat="1" outlineLevel="2" spans="1:9">
      <c r="A775" s="194">
        <v>21401</v>
      </c>
      <c r="B775" s="200">
        <v>50302</v>
      </c>
      <c r="C775" s="216" t="s">
        <v>2215</v>
      </c>
      <c r="D775" s="194">
        <v>7</v>
      </c>
      <c r="E775" s="194">
        <v>7</v>
      </c>
      <c r="F775" s="194">
        <f t="shared" si="23"/>
        <v>0</v>
      </c>
      <c r="G775" s="198"/>
      <c r="H775" s="199" t="s">
        <v>1143</v>
      </c>
      <c r="I775" s="199"/>
    </row>
    <row r="776" s="176" customFormat="1" outlineLevel="2" spans="1:9">
      <c r="A776" s="194">
        <v>2140104</v>
      </c>
      <c r="B776" s="200">
        <v>50201</v>
      </c>
      <c r="C776" s="216" t="s">
        <v>2216</v>
      </c>
      <c r="D776" s="194">
        <v>16</v>
      </c>
      <c r="E776" s="194">
        <v>16</v>
      </c>
      <c r="F776" s="194">
        <f t="shared" si="23"/>
        <v>0</v>
      </c>
      <c r="G776" s="198"/>
      <c r="H776" s="199" t="s">
        <v>1143</v>
      </c>
      <c r="I776" s="199"/>
    </row>
    <row r="777" s="176" customFormat="1" outlineLevel="2" spans="1:9">
      <c r="A777" s="194">
        <v>2140106</v>
      </c>
      <c r="B777" s="200">
        <v>50302</v>
      </c>
      <c r="C777" s="216" t="s">
        <v>2217</v>
      </c>
      <c r="D777" s="194">
        <v>296</v>
      </c>
      <c r="E777" s="194">
        <v>296</v>
      </c>
      <c r="F777" s="194">
        <f t="shared" si="23"/>
        <v>0</v>
      </c>
      <c r="G777" s="199" t="s">
        <v>2218</v>
      </c>
      <c r="H777" s="199" t="s">
        <v>1143</v>
      </c>
      <c r="I777" s="199"/>
    </row>
    <row r="778" s="176" customFormat="1" outlineLevel="2" spans="1:9">
      <c r="A778" s="194">
        <v>2140106</v>
      </c>
      <c r="B778" s="200">
        <v>50302</v>
      </c>
      <c r="C778" s="216" t="s">
        <v>2219</v>
      </c>
      <c r="D778" s="194">
        <v>240</v>
      </c>
      <c r="E778" s="194">
        <v>240</v>
      </c>
      <c r="F778" s="194">
        <f t="shared" si="23"/>
        <v>0</v>
      </c>
      <c r="G778" s="199" t="s">
        <v>2220</v>
      </c>
      <c r="H778" s="199" t="s">
        <v>1143</v>
      </c>
      <c r="I778" s="199"/>
    </row>
    <row r="779" s="176" customFormat="1" ht="40" customHeight="1" outlineLevel="2" spans="1:9">
      <c r="A779" s="194">
        <v>2140106</v>
      </c>
      <c r="B779" s="200">
        <v>50302</v>
      </c>
      <c r="C779" s="216" t="s">
        <v>2221</v>
      </c>
      <c r="D779" s="194">
        <v>249</v>
      </c>
      <c r="E779" s="194">
        <v>249</v>
      </c>
      <c r="F779" s="194">
        <f t="shared" si="23"/>
        <v>0</v>
      </c>
      <c r="G779" s="199" t="s">
        <v>2222</v>
      </c>
      <c r="H779" s="199" t="s">
        <v>1143</v>
      </c>
      <c r="I779" s="199"/>
    </row>
    <row r="780" s="176" customFormat="1" ht="40" customHeight="1" outlineLevel="2" spans="1:9">
      <c r="A780" s="194">
        <v>2140112</v>
      </c>
      <c r="B780" s="200">
        <v>50299</v>
      </c>
      <c r="C780" s="216" t="s">
        <v>2223</v>
      </c>
      <c r="D780" s="194">
        <v>24</v>
      </c>
      <c r="E780" s="194">
        <v>30</v>
      </c>
      <c r="F780" s="194">
        <f t="shared" si="23"/>
        <v>6</v>
      </c>
      <c r="G780" s="198" t="s">
        <v>2224</v>
      </c>
      <c r="H780" s="199" t="s">
        <v>1143</v>
      </c>
      <c r="I780" s="199"/>
    </row>
    <row r="781" s="176" customFormat="1" outlineLevel="2" spans="1:9">
      <c r="A781" s="194">
        <v>2140112</v>
      </c>
      <c r="B781" s="200">
        <v>50299</v>
      </c>
      <c r="C781" s="216" t="s">
        <v>2225</v>
      </c>
      <c r="D781" s="194">
        <v>8</v>
      </c>
      <c r="E781" s="194">
        <v>8</v>
      </c>
      <c r="F781" s="194">
        <f t="shared" si="23"/>
        <v>0</v>
      </c>
      <c r="G781" s="199" t="s">
        <v>2226</v>
      </c>
      <c r="H781" s="199" t="s">
        <v>1143</v>
      </c>
      <c r="I781" s="199"/>
    </row>
    <row r="782" s="176" customFormat="1" outlineLevel="2" spans="1:9">
      <c r="A782" s="194">
        <v>2140131</v>
      </c>
      <c r="B782" s="200">
        <v>50299</v>
      </c>
      <c r="C782" s="216" t="s">
        <v>2227</v>
      </c>
      <c r="D782" s="194">
        <v>16</v>
      </c>
      <c r="E782" s="194">
        <v>16</v>
      </c>
      <c r="F782" s="194">
        <f t="shared" si="23"/>
        <v>0</v>
      </c>
      <c r="G782" s="199" t="s">
        <v>2228</v>
      </c>
      <c r="H782" s="199" t="s">
        <v>1143</v>
      </c>
      <c r="I782" s="199"/>
    </row>
    <row r="783" s="176" customFormat="1" outlineLevel="2" spans="1:9">
      <c r="A783" s="194">
        <v>2140136</v>
      </c>
      <c r="B783" s="200">
        <v>50999</v>
      </c>
      <c r="C783" s="216" t="s">
        <v>2229</v>
      </c>
      <c r="D783" s="194">
        <v>8.5</v>
      </c>
      <c r="E783" s="194">
        <v>8.5</v>
      </c>
      <c r="F783" s="194">
        <f t="shared" si="23"/>
        <v>0</v>
      </c>
      <c r="G783" s="199" t="s">
        <v>2230</v>
      </c>
      <c r="H783" s="199" t="s">
        <v>1143</v>
      </c>
      <c r="I783" s="199"/>
    </row>
    <row r="784" s="176" customFormat="1" outlineLevel="2" spans="1:9">
      <c r="A784" s="194">
        <v>2140136</v>
      </c>
      <c r="B784" s="200">
        <v>50999</v>
      </c>
      <c r="C784" s="216" t="s">
        <v>2231</v>
      </c>
      <c r="D784" s="194">
        <v>12</v>
      </c>
      <c r="E784" s="194">
        <v>12</v>
      </c>
      <c r="F784" s="194">
        <f t="shared" si="23"/>
        <v>0</v>
      </c>
      <c r="G784" s="198"/>
      <c r="H784" s="199" t="s">
        <v>1143</v>
      </c>
      <c r="I784" s="199"/>
    </row>
    <row r="785" s="176" customFormat="1" outlineLevel="2" spans="1:9">
      <c r="A785" s="194">
        <v>2140199</v>
      </c>
      <c r="B785" s="200">
        <v>50299</v>
      </c>
      <c r="C785" s="216" t="s">
        <v>2232</v>
      </c>
      <c r="D785" s="194">
        <v>0</v>
      </c>
      <c r="E785" s="194">
        <v>3</v>
      </c>
      <c r="F785" s="194">
        <f t="shared" si="23"/>
        <v>3</v>
      </c>
      <c r="G785" s="199" t="s">
        <v>2233</v>
      </c>
      <c r="H785" s="199" t="s">
        <v>1232</v>
      </c>
      <c r="I785" s="199"/>
    </row>
    <row r="786" s="179" customFormat="1" outlineLevel="1" spans="1:9">
      <c r="A786" s="230">
        <v>21401</v>
      </c>
      <c r="B786" s="200"/>
      <c r="C786" s="244" t="s">
        <v>2234</v>
      </c>
      <c r="D786" s="230">
        <f>SUM(D787:D787)</f>
        <v>200</v>
      </c>
      <c r="E786" s="230">
        <f>SUM(E787:E787)</f>
        <v>252</v>
      </c>
      <c r="F786" s="230">
        <f t="shared" si="23"/>
        <v>52</v>
      </c>
      <c r="G786" s="232"/>
      <c r="H786" s="233"/>
      <c r="I786" s="233"/>
    </row>
    <row r="787" s="176" customFormat="1" ht="40" customHeight="1" outlineLevel="2" spans="1:9">
      <c r="A787" s="194">
        <v>2140199</v>
      </c>
      <c r="B787" s="200">
        <v>50299</v>
      </c>
      <c r="C787" s="216" t="s">
        <v>2235</v>
      </c>
      <c r="D787" s="194">
        <v>200</v>
      </c>
      <c r="E787" s="194">
        <v>252</v>
      </c>
      <c r="F787" s="194">
        <f t="shared" si="23"/>
        <v>52</v>
      </c>
      <c r="G787" s="199" t="s">
        <v>2236</v>
      </c>
      <c r="H787" s="199" t="s">
        <v>1232</v>
      </c>
      <c r="I787" s="199"/>
    </row>
    <row r="788" s="179" customFormat="1" outlineLevel="1" spans="1:9">
      <c r="A788" s="230">
        <v>21401</v>
      </c>
      <c r="B788" s="200"/>
      <c r="C788" s="244" t="s">
        <v>2237</v>
      </c>
      <c r="D788" s="230">
        <f>SUM(D789:D790)</f>
        <v>280</v>
      </c>
      <c r="E788" s="230">
        <f>SUM(E789:E790)</f>
        <v>275</v>
      </c>
      <c r="F788" s="230">
        <f t="shared" si="23"/>
        <v>-5</v>
      </c>
      <c r="G788" s="232"/>
      <c r="H788" s="233"/>
      <c r="I788" s="233"/>
    </row>
    <row r="789" s="176" customFormat="1" outlineLevel="2" spans="1:9">
      <c r="A789" s="194">
        <v>2140106</v>
      </c>
      <c r="B789" s="200">
        <v>50299</v>
      </c>
      <c r="C789" s="216" t="s">
        <v>2238</v>
      </c>
      <c r="D789" s="194">
        <v>240</v>
      </c>
      <c r="E789" s="194">
        <v>240</v>
      </c>
      <c r="F789" s="194">
        <f t="shared" si="23"/>
        <v>0</v>
      </c>
      <c r="G789" s="199" t="s">
        <v>2218</v>
      </c>
      <c r="H789" s="199" t="s">
        <v>1143</v>
      </c>
      <c r="I789" s="199"/>
    </row>
    <row r="790" s="176" customFormat="1" outlineLevel="2" spans="1:9">
      <c r="A790" s="194">
        <v>2140199</v>
      </c>
      <c r="B790" s="200">
        <v>50299</v>
      </c>
      <c r="C790" s="216" t="s">
        <v>2239</v>
      </c>
      <c r="D790" s="194">
        <v>40</v>
      </c>
      <c r="E790" s="194">
        <v>35</v>
      </c>
      <c r="F790" s="194">
        <f t="shared" si="23"/>
        <v>-5</v>
      </c>
      <c r="G790" s="199" t="s">
        <v>2240</v>
      </c>
      <c r="H790" s="199" t="s">
        <v>1232</v>
      </c>
      <c r="I790" s="199"/>
    </row>
    <row r="791" s="176" customFormat="1" outlineLevel="1" spans="1:9">
      <c r="A791" s="194">
        <v>21401</v>
      </c>
      <c r="B791" s="200"/>
      <c r="C791" s="224" t="s">
        <v>2241</v>
      </c>
      <c r="D791" s="194">
        <f>SUM(D792:D792)</f>
        <v>40</v>
      </c>
      <c r="E791" s="194">
        <f>SUM(E792:E792)</f>
        <v>40</v>
      </c>
      <c r="F791" s="194">
        <f t="shared" si="23"/>
        <v>0</v>
      </c>
      <c r="G791" s="198"/>
      <c r="H791" s="199"/>
      <c r="I791" s="199"/>
    </row>
    <row r="792" s="176" customFormat="1" outlineLevel="1" spans="1:9">
      <c r="A792" s="194">
        <v>2140112</v>
      </c>
      <c r="B792" s="200">
        <v>50201</v>
      </c>
      <c r="C792" s="216" t="s">
        <v>2242</v>
      </c>
      <c r="D792" s="194">
        <v>40</v>
      </c>
      <c r="E792" s="194">
        <v>40</v>
      </c>
      <c r="F792" s="194">
        <f t="shared" si="23"/>
        <v>0</v>
      </c>
      <c r="G792" s="199" t="s">
        <v>2243</v>
      </c>
      <c r="H792" s="199" t="s">
        <v>1143</v>
      </c>
      <c r="I792" s="199"/>
    </row>
    <row r="793" s="176" customFormat="1" ht="80" customHeight="1" outlineLevel="1" spans="1:9">
      <c r="A793" s="194">
        <v>2140110</v>
      </c>
      <c r="B793" s="200">
        <v>50201</v>
      </c>
      <c r="C793" s="224" t="s">
        <v>2244</v>
      </c>
      <c r="D793" s="194">
        <v>110</v>
      </c>
      <c r="E793" s="194">
        <v>110</v>
      </c>
      <c r="F793" s="194">
        <f t="shared" si="23"/>
        <v>0</v>
      </c>
      <c r="G793" s="199" t="s">
        <v>2245</v>
      </c>
      <c r="H793" s="199" t="s">
        <v>1227</v>
      </c>
      <c r="I793" s="199"/>
    </row>
    <row r="794" s="178" customFormat="1" spans="1:9">
      <c r="A794" s="210">
        <v>21499</v>
      </c>
      <c r="B794" s="200"/>
      <c r="C794" s="229" t="s">
        <v>2246</v>
      </c>
      <c r="D794" s="210">
        <f>SUM(D795:D797)</f>
        <v>50</v>
      </c>
      <c r="E794" s="210">
        <f>SUM(E795:E797)</f>
        <v>290</v>
      </c>
      <c r="F794" s="210">
        <f t="shared" si="23"/>
        <v>240</v>
      </c>
      <c r="G794" s="212"/>
      <c r="H794" s="213"/>
      <c r="I794" s="213"/>
    </row>
    <row r="795" s="176" customFormat="1" ht="60" customHeight="1" outlineLevel="2" spans="1:9">
      <c r="A795" s="194">
        <v>2149901</v>
      </c>
      <c r="B795" s="200">
        <v>50799</v>
      </c>
      <c r="C795" s="224" t="s">
        <v>2247</v>
      </c>
      <c r="D795" s="194">
        <v>0</v>
      </c>
      <c r="E795" s="194">
        <v>240</v>
      </c>
      <c r="F795" s="194">
        <f t="shared" si="23"/>
        <v>240</v>
      </c>
      <c r="G795" s="198" t="s">
        <v>2248</v>
      </c>
      <c r="H795" s="199" t="s">
        <v>1227</v>
      </c>
      <c r="I795" s="199"/>
    </row>
    <row r="796" s="176" customFormat="1" ht="60" customHeight="1" outlineLevel="2" spans="1:9">
      <c r="A796" s="194">
        <v>2149901</v>
      </c>
      <c r="B796" s="200">
        <v>50799</v>
      </c>
      <c r="C796" s="224" t="s">
        <v>2249</v>
      </c>
      <c r="D796" s="194">
        <v>10</v>
      </c>
      <c r="E796" s="194">
        <v>10</v>
      </c>
      <c r="F796" s="194">
        <f t="shared" si="23"/>
        <v>0</v>
      </c>
      <c r="G796" s="199" t="s">
        <v>2250</v>
      </c>
      <c r="H796" s="199" t="s">
        <v>1143</v>
      </c>
      <c r="I796" s="199"/>
    </row>
    <row r="797" s="176" customFormat="1" ht="60" customHeight="1" outlineLevel="2" spans="1:9">
      <c r="A797" s="194">
        <v>2149901</v>
      </c>
      <c r="B797" s="200">
        <v>50799</v>
      </c>
      <c r="C797" s="224" t="s">
        <v>2251</v>
      </c>
      <c r="D797" s="194">
        <v>40</v>
      </c>
      <c r="E797" s="194">
        <v>40</v>
      </c>
      <c r="F797" s="194">
        <f t="shared" si="23"/>
        <v>0</v>
      </c>
      <c r="G797" s="199" t="s">
        <v>2252</v>
      </c>
      <c r="H797" s="199" t="s">
        <v>1227</v>
      </c>
      <c r="I797" s="199"/>
    </row>
    <row r="798" s="176" customFormat="1" spans="1:9">
      <c r="A798" s="194">
        <v>216</v>
      </c>
      <c r="B798" s="200"/>
      <c r="C798" s="201" t="s">
        <v>1015</v>
      </c>
      <c r="D798" s="194">
        <f>D799</f>
        <v>104</v>
      </c>
      <c r="E798" s="194">
        <f>E799</f>
        <v>124</v>
      </c>
      <c r="F798" s="194">
        <f t="shared" si="23"/>
        <v>20</v>
      </c>
      <c r="G798" s="198"/>
      <c r="H798" s="199"/>
      <c r="I798" s="199"/>
    </row>
    <row r="799" s="177" customFormat="1" spans="1:9">
      <c r="A799" s="202">
        <v>21602</v>
      </c>
      <c r="B799" s="200"/>
      <c r="C799" s="203" t="s">
        <v>2253</v>
      </c>
      <c r="D799" s="202">
        <f>D800+D803</f>
        <v>104</v>
      </c>
      <c r="E799" s="202">
        <f>E800+E803</f>
        <v>124</v>
      </c>
      <c r="F799" s="202">
        <f t="shared" si="23"/>
        <v>20</v>
      </c>
      <c r="G799" s="204"/>
      <c r="H799" s="205"/>
      <c r="I799" s="205"/>
    </row>
    <row r="800" s="178" customFormat="1" outlineLevel="1" spans="1:9">
      <c r="A800" s="210">
        <v>2160201</v>
      </c>
      <c r="B800" s="200"/>
      <c r="C800" s="217" t="s">
        <v>2254</v>
      </c>
      <c r="D800" s="210">
        <f>SUM(D801:D802)</f>
        <v>44</v>
      </c>
      <c r="E800" s="210">
        <f>SUM(E801:E802)</f>
        <v>44</v>
      </c>
      <c r="F800" s="210">
        <f t="shared" si="23"/>
        <v>0</v>
      </c>
      <c r="G800" s="212"/>
      <c r="H800" s="213"/>
      <c r="I800" s="213"/>
    </row>
    <row r="801" s="176" customFormat="1" outlineLevel="2" spans="1:9">
      <c r="A801" s="194">
        <v>2160216</v>
      </c>
      <c r="B801" s="200">
        <v>50299</v>
      </c>
      <c r="C801" s="216" t="s">
        <v>2255</v>
      </c>
      <c r="D801" s="194">
        <v>24</v>
      </c>
      <c r="E801" s="194">
        <v>24</v>
      </c>
      <c r="F801" s="194">
        <f t="shared" si="23"/>
        <v>0</v>
      </c>
      <c r="G801" s="199" t="s">
        <v>2256</v>
      </c>
      <c r="H801" s="199" t="s">
        <v>1143</v>
      </c>
      <c r="I801" s="199"/>
    </row>
    <row r="802" s="176" customFormat="1" outlineLevel="2" spans="1:9">
      <c r="A802" s="194">
        <v>2160299</v>
      </c>
      <c r="B802" s="200">
        <v>50299</v>
      </c>
      <c r="C802" s="216" t="s">
        <v>2257</v>
      </c>
      <c r="D802" s="194">
        <v>20</v>
      </c>
      <c r="E802" s="194">
        <v>20</v>
      </c>
      <c r="F802" s="194">
        <f t="shared" si="23"/>
        <v>0</v>
      </c>
      <c r="G802" s="199" t="s">
        <v>2258</v>
      </c>
      <c r="H802" s="199" t="s">
        <v>1232</v>
      </c>
      <c r="I802" s="199"/>
    </row>
    <row r="803" s="176" customFormat="1" outlineLevel="1" spans="1:9">
      <c r="A803" s="194">
        <v>2160201</v>
      </c>
      <c r="B803" s="200"/>
      <c r="C803" s="224" t="s">
        <v>2259</v>
      </c>
      <c r="D803" s="194">
        <f>SUM(D804:D804)</f>
        <v>60</v>
      </c>
      <c r="E803" s="194">
        <f>SUM(E804:E804)</f>
        <v>80</v>
      </c>
      <c r="F803" s="194">
        <f t="shared" si="23"/>
        <v>20</v>
      </c>
      <c r="G803" s="198"/>
      <c r="H803" s="199"/>
      <c r="I803" s="199"/>
    </row>
    <row r="804" s="176" customFormat="1" outlineLevel="1" spans="1:9">
      <c r="A804" s="194">
        <v>2160299</v>
      </c>
      <c r="B804" s="200">
        <v>50299</v>
      </c>
      <c r="C804" s="216" t="s">
        <v>2260</v>
      </c>
      <c r="D804" s="194">
        <v>60</v>
      </c>
      <c r="E804" s="194">
        <v>80</v>
      </c>
      <c r="F804" s="194">
        <f t="shared" si="23"/>
        <v>20</v>
      </c>
      <c r="G804" s="199" t="s">
        <v>2261</v>
      </c>
      <c r="H804" s="199" t="s">
        <v>1232</v>
      </c>
      <c r="I804" s="199"/>
    </row>
    <row r="805" s="177" customFormat="1" spans="1:9">
      <c r="A805" s="202">
        <v>215</v>
      </c>
      <c r="B805" s="200"/>
      <c r="C805" s="228" t="s">
        <v>2262</v>
      </c>
      <c r="D805" s="202">
        <f>D806+D810</f>
        <v>1080</v>
      </c>
      <c r="E805" s="202">
        <f>E806+E810</f>
        <v>1080</v>
      </c>
      <c r="F805" s="202">
        <f t="shared" si="23"/>
        <v>0</v>
      </c>
      <c r="G805" s="205" t="s">
        <v>2263</v>
      </c>
      <c r="H805" s="205"/>
      <c r="I805" s="205"/>
    </row>
    <row r="806" s="178" customFormat="1" spans="1:9">
      <c r="A806" s="210">
        <v>21508</v>
      </c>
      <c r="B806" s="200"/>
      <c r="C806" s="229" t="s">
        <v>2264</v>
      </c>
      <c r="D806" s="210">
        <f>D807+D809</f>
        <v>440</v>
      </c>
      <c r="E806" s="210">
        <f>E807+E809</f>
        <v>440</v>
      </c>
      <c r="F806" s="210">
        <f t="shared" si="23"/>
        <v>0</v>
      </c>
      <c r="G806" s="212"/>
      <c r="H806" s="213"/>
      <c r="I806" s="213"/>
    </row>
    <row r="807" s="176" customFormat="1" outlineLevel="1" spans="1:9">
      <c r="A807" s="194">
        <v>21508</v>
      </c>
      <c r="B807" s="200"/>
      <c r="C807" s="224" t="s">
        <v>2265</v>
      </c>
      <c r="D807" s="194">
        <f>SUM(D808:D808)</f>
        <v>40</v>
      </c>
      <c r="E807" s="194">
        <f>SUM(E808:E808)</f>
        <v>40</v>
      </c>
      <c r="F807" s="194">
        <f t="shared" si="23"/>
        <v>0</v>
      </c>
      <c r="G807" s="199" t="s">
        <v>2266</v>
      </c>
      <c r="H807" s="199"/>
      <c r="I807" s="199"/>
    </row>
    <row r="808" s="176" customFormat="1" outlineLevel="1" spans="1:9">
      <c r="A808" s="194">
        <v>2150899</v>
      </c>
      <c r="B808" s="200">
        <v>50201</v>
      </c>
      <c r="C808" s="256" t="s">
        <v>2267</v>
      </c>
      <c r="D808" s="194">
        <v>40</v>
      </c>
      <c r="E808" s="194">
        <v>40</v>
      </c>
      <c r="F808" s="194">
        <f t="shared" si="23"/>
        <v>0</v>
      </c>
      <c r="G808" s="198"/>
      <c r="H808" s="199" t="s">
        <v>1143</v>
      </c>
      <c r="I808" s="199"/>
    </row>
    <row r="809" s="176" customFormat="1" outlineLevel="1" spans="1:9">
      <c r="A809" s="194">
        <v>2150899</v>
      </c>
      <c r="B809" s="200">
        <v>50799</v>
      </c>
      <c r="C809" s="225" t="s">
        <v>2268</v>
      </c>
      <c r="D809" s="194">
        <v>400</v>
      </c>
      <c r="E809" s="194">
        <v>400</v>
      </c>
      <c r="F809" s="194">
        <f t="shared" si="23"/>
        <v>0</v>
      </c>
      <c r="G809" s="199" t="s">
        <v>2269</v>
      </c>
      <c r="H809" s="199" t="s">
        <v>1227</v>
      </c>
      <c r="I809" s="199"/>
    </row>
    <row r="810" s="176" customFormat="1" spans="1:9">
      <c r="A810" s="194">
        <v>21599</v>
      </c>
      <c r="B810" s="200"/>
      <c r="C810" s="227" t="s">
        <v>2270</v>
      </c>
      <c r="D810" s="194">
        <f>SUM(D811)</f>
        <v>640</v>
      </c>
      <c r="E810" s="194">
        <f>SUM(E811)</f>
        <v>640</v>
      </c>
      <c r="F810" s="194">
        <f t="shared" si="23"/>
        <v>0</v>
      </c>
      <c r="G810" s="198"/>
      <c r="H810" s="199"/>
      <c r="I810" s="199"/>
    </row>
    <row r="811" s="176" customFormat="1" outlineLevel="2" spans="1:9">
      <c r="A811" s="194">
        <v>2159999</v>
      </c>
      <c r="B811" s="200">
        <v>50201</v>
      </c>
      <c r="C811" s="225" t="s">
        <v>2271</v>
      </c>
      <c r="D811" s="194">
        <v>640</v>
      </c>
      <c r="E811" s="194">
        <v>640</v>
      </c>
      <c r="F811" s="194">
        <f t="shared" si="23"/>
        <v>0</v>
      </c>
      <c r="G811" s="199" t="s">
        <v>2272</v>
      </c>
      <c r="H811" s="199" t="s">
        <v>1227</v>
      </c>
      <c r="I811" s="199"/>
    </row>
    <row r="812" s="177" customFormat="1" spans="1:9">
      <c r="A812" s="202">
        <v>220</v>
      </c>
      <c r="B812" s="200"/>
      <c r="C812" s="228" t="s">
        <v>2273</v>
      </c>
      <c r="D812" s="202">
        <f>D813+D824</f>
        <v>1367</v>
      </c>
      <c r="E812" s="202">
        <f>E813+E824</f>
        <v>1719.99</v>
      </c>
      <c r="F812" s="202">
        <f t="shared" si="23"/>
        <v>352.99</v>
      </c>
      <c r="G812" s="204"/>
      <c r="H812" s="205"/>
      <c r="I812" s="205"/>
    </row>
    <row r="813" s="178" customFormat="1" spans="1:9">
      <c r="A813" s="210">
        <v>22001</v>
      </c>
      <c r="B813" s="200"/>
      <c r="C813" s="229" t="s">
        <v>2274</v>
      </c>
      <c r="D813" s="210">
        <f>D814+D819+D821+D823</f>
        <v>1280</v>
      </c>
      <c r="E813" s="210">
        <f>E814+E819+E821+E823</f>
        <v>1648.99</v>
      </c>
      <c r="F813" s="210">
        <f t="shared" si="23"/>
        <v>368.99</v>
      </c>
      <c r="G813" s="212"/>
      <c r="H813" s="213"/>
      <c r="I813" s="213"/>
    </row>
    <row r="814" s="179" customFormat="1" outlineLevel="1" spans="1:9">
      <c r="A814" s="230">
        <v>2200101</v>
      </c>
      <c r="B814" s="200"/>
      <c r="C814" s="244" t="s">
        <v>2275</v>
      </c>
      <c r="D814" s="230">
        <f>SUM(D815:D818)</f>
        <v>280</v>
      </c>
      <c r="E814" s="230">
        <f>SUM(E815:E818)</f>
        <v>574.99</v>
      </c>
      <c r="F814" s="230">
        <f t="shared" si="23"/>
        <v>294.99</v>
      </c>
      <c r="G814" s="232"/>
      <c r="H814" s="233"/>
      <c r="I814" s="233"/>
    </row>
    <row r="815" s="176" customFormat="1" outlineLevel="2" spans="1:9">
      <c r="A815" s="194">
        <v>2200114</v>
      </c>
      <c r="B815" s="200">
        <v>50201</v>
      </c>
      <c r="C815" s="256" t="s">
        <v>2276</v>
      </c>
      <c r="D815" s="194">
        <v>40</v>
      </c>
      <c r="E815" s="194">
        <v>40</v>
      </c>
      <c r="F815" s="194"/>
      <c r="G815" s="199" t="s">
        <v>2277</v>
      </c>
      <c r="H815" s="199" t="s">
        <v>1143</v>
      </c>
      <c r="I815" s="199"/>
    </row>
    <row r="816" s="176" customFormat="1" outlineLevel="2" spans="1:9">
      <c r="A816" s="194">
        <v>2200119</v>
      </c>
      <c r="B816" s="200">
        <v>50205</v>
      </c>
      <c r="C816" s="222" t="s">
        <v>2278</v>
      </c>
      <c r="D816" s="194">
        <v>0</v>
      </c>
      <c r="E816" s="194">
        <v>37</v>
      </c>
      <c r="F816" s="194">
        <f t="shared" ref="F816:F862" si="24">E816-D816</f>
        <v>37</v>
      </c>
      <c r="G816" s="199" t="s">
        <v>2279</v>
      </c>
      <c r="H816" s="199" t="s">
        <v>1143</v>
      </c>
      <c r="I816" s="199"/>
    </row>
    <row r="817" s="176" customFormat="1" ht="40" customHeight="1" outlineLevel="2" spans="1:9">
      <c r="A817" s="194">
        <v>2200129</v>
      </c>
      <c r="B817" s="200">
        <v>50209</v>
      </c>
      <c r="C817" s="216" t="s">
        <v>2280</v>
      </c>
      <c r="D817" s="194">
        <v>40</v>
      </c>
      <c r="E817" s="194">
        <v>47.99</v>
      </c>
      <c r="F817" s="194">
        <f t="shared" si="24"/>
        <v>7.99</v>
      </c>
      <c r="G817" s="199" t="s">
        <v>2281</v>
      </c>
      <c r="H817" s="199" t="s">
        <v>1143</v>
      </c>
      <c r="I817" s="199"/>
    </row>
    <row r="818" s="176" customFormat="1" outlineLevel="2" spans="1:9">
      <c r="A818" s="194">
        <v>2200199</v>
      </c>
      <c r="B818" s="200">
        <v>50299</v>
      </c>
      <c r="C818" s="216" t="s">
        <v>2282</v>
      </c>
      <c r="D818" s="194">
        <v>200</v>
      </c>
      <c r="E818" s="194">
        <v>450</v>
      </c>
      <c r="F818" s="194">
        <f t="shared" si="24"/>
        <v>250</v>
      </c>
      <c r="G818" s="199" t="s">
        <v>2283</v>
      </c>
      <c r="H818" s="199" t="s">
        <v>1232</v>
      </c>
      <c r="I818" s="199"/>
    </row>
    <row r="819" s="176" customFormat="1" outlineLevel="1" spans="1:9">
      <c r="A819" s="194">
        <v>22001</v>
      </c>
      <c r="B819" s="200"/>
      <c r="C819" s="224" t="s">
        <v>2284</v>
      </c>
      <c r="D819" s="194">
        <f>SUM(D820)</f>
        <v>40</v>
      </c>
      <c r="E819" s="194">
        <f>SUM(E820)</f>
        <v>50</v>
      </c>
      <c r="F819" s="194">
        <f t="shared" si="24"/>
        <v>10</v>
      </c>
      <c r="G819" s="198"/>
      <c r="H819" s="199"/>
      <c r="I819" s="199"/>
    </row>
    <row r="820" s="176" customFormat="1" outlineLevel="1" spans="1:9">
      <c r="A820" s="194">
        <v>2200199</v>
      </c>
      <c r="B820" s="200">
        <v>50299</v>
      </c>
      <c r="C820" s="216" t="s">
        <v>2285</v>
      </c>
      <c r="D820" s="194">
        <v>40</v>
      </c>
      <c r="E820" s="194">
        <v>50</v>
      </c>
      <c r="F820" s="194">
        <f t="shared" si="24"/>
        <v>10</v>
      </c>
      <c r="G820" s="199" t="s">
        <v>2286</v>
      </c>
      <c r="H820" s="199" t="s">
        <v>1232</v>
      </c>
      <c r="I820" s="199"/>
    </row>
    <row r="821" s="176" customFormat="1" outlineLevel="1" spans="1:9">
      <c r="A821" s="194">
        <v>22001</v>
      </c>
      <c r="B821" s="200"/>
      <c r="C821" s="224" t="s">
        <v>2287</v>
      </c>
      <c r="D821" s="194">
        <f>SUM(D822)</f>
        <v>24</v>
      </c>
      <c r="E821" s="194">
        <f>SUM(E822)</f>
        <v>24</v>
      </c>
      <c r="F821" s="194">
        <f t="shared" si="24"/>
        <v>0</v>
      </c>
      <c r="G821" s="198"/>
      <c r="H821" s="199"/>
      <c r="I821" s="199"/>
    </row>
    <row r="822" s="176" customFormat="1" outlineLevel="1" spans="1:9">
      <c r="A822" s="194">
        <v>2200104</v>
      </c>
      <c r="B822" s="200">
        <v>50299</v>
      </c>
      <c r="C822" s="216" t="s">
        <v>2288</v>
      </c>
      <c r="D822" s="194">
        <v>24</v>
      </c>
      <c r="E822" s="194">
        <v>24</v>
      </c>
      <c r="F822" s="194">
        <f t="shared" si="24"/>
        <v>0</v>
      </c>
      <c r="G822" s="199" t="s">
        <v>2289</v>
      </c>
      <c r="H822" s="199" t="s">
        <v>1143</v>
      </c>
      <c r="I822" s="199"/>
    </row>
    <row r="823" s="176" customFormat="1" ht="60" customHeight="1" outlineLevel="1" spans="1:9">
      <c r="A823" s="194">
        <v>2200199</v>
      </c>
      <c r="B823" s="200">
        <v>50299</v>
      </c>
      <c r="C823" s="224" t="s">
        <v>2290</v>
      </c>
      <c r="D823" s="194">
        <f>1000-40-24</f>
        <v>936</v>
      </c>
      <c r="E823" s="194">
        <v>1000</v>
      </c>
      <c r="F823" s="194">
        <f t="shared" si="24"/>
        <v>64</v>
      </c>
      <c r="G823" s="199" t="s">
        <v>2291</v>
      </c>
      <c r="H823" s="199" t="s">
        <v>1227</v>
      </c>
      <c r="I823" s="199"/>
    </row>
    <row r="824" s="178" customFormat="1" spans="1:9">
      <c r="A824" s="210">
        <v>22005</v>
      </c>
      <c r="B824" s="200"/>
      <c r="C824" s="229" t="s">
        <v>2292</v>
      </c>
      <c r="D824" s="210">
        <f>SUM(D825:D830)</f>
        <v>87</v>
      </c>
      <c r="E824" s="210">
        <f>SUM(E825:E830)</f>
        <v>71</v>
      </c>
      <c r="F824" s="210">
        <f t="shared" si="24"/>
        <v>-16</v>
      </c>
      <c r="G824" s="213" t="s">
        <v>1025</v>
      </c>
      <c r="H824" s="213"/>
      <c r="I824" s="213"/>
    </row>
    <row r="825" s="176" customFormat="1" outlineLevel="2" spans="1:9">
      <c r="A825" s="194">
        <v>2200504</v>
      </c>
      <c r="B825" s="200">
        <v>50199</v>
      </c>
      <c r="C825" s="216" t="s">
        <v>2293</v>
      </c>
      <c r="D825" s="194">
        <v>35</v>
      </c>
      <c r="E825" s="194">
        <v>5</v>
      </c>
      <c r="F825" s="194">
        <f t="shared" si="24"/>
        <v>-30</v>
      </c>
      <c r="G825" s="199" t="s">
        <v>2294</v>
      </c>
      <c r="H825" s="199" t="s">
        <v>1143</v>
      </c>
      <c r="I825" s="199"/>
    </row>
    <row r="826" s="176" customFormat="1" outlineLevel="2" spans="1:9">
      <c r="A826" s="194">
        <v>2200504</v>
      </c>
      <c r="B826" s="200">
        <v>50299</v>
      </c>
      <c r="C826" s="216" t="s">
        <v>2295</v>
      </c>
      <c r="D826" s="194">
        <v>5</v>
      </c>
      <c r="E826" s="194">
        <v>15</v>
      </c>
      <c r="F826" s="194">
        <f t="shared" si="24"/>
        <v>10</v>
      </c>
      <c r="G826" s="198"/>
      <c r="H826" s="199" t="s">
        <v>1143</v>
      </c>
      <c r="I826" s="199"/>
    </row>
    <row r="827" s="176" customFormat="1" outlineLevel="2" spans="1:9">
      <c r="A827" s="194">
        <v>2200504</v>
      </c>
      <c r="B827" s="200">
        <v>50101</v>
      </c>
      <c r="C827" s="216" t="s">
        <v>2296</v>
      </c>
      <c r="D827" s="194">
        <v>0</v>
      </c>
      <c r="E827" s="194">
        <v>14</v>
      </c>
      <c r="F827" s="194">
        <f t="shared" si="24"/>
        <v>14</v>
      </c>
      <c r="G827" s="199" t="s">
        <v>2297</v>
      </c>
      <c r="H827" s="199" t="s">
        <v>1143</v>
      </c>
      <c r="I827" s="199"/>
    </row>
    <row r="828" s="176" customFormat="1" outlineLevel="2" spans="1:9">
      <c r="A828" s="194">
        <v>2200509</v>
      </c>
      <c r="B828" s="200">
        <v>50299</v>
      </c>
      <c r="C828" s="216" t="s">
        <v>2298</v>
      </c>
      <c r="D828" s="194">
        <v>20</v>
      </c>
      <c r="E828" s="194">
        <v>10</v>
      </c>
      <c r="F828" s="194">
        <f t="shared" si="24"/>
        <v>-10</v>
      </c>
      <c r="G828" s="198"/>
      <c r="H828" s="199" t="s">
        <v>1143</v>
      </c>
      <c r="I828" s="199"/>
    </row>
    <row r="829" s="176" customFormat="1" outlineLevel="2" spans="1:9">
      <c r="A829" s="194">
        <v>2200509</v>
      </c>
      <c r="B829" s="200">
        <v>50299</v>
      </c>
      <c r="C829" s="216" t="s">
        <v>2299</v>
      </c>
      <c r="D829" s="194">
        <v>7</v>
      </c>
      <c r="E829" s="194">
        <v>7</v>
      </c>
      <c r="F829" s="194">
        <f t="shared" si="24"/>
        <v>0</v>
      </c>
      <c r="G829" s="198"/>
      <c r="H829" s="199" t="s">
        <v>1143</v>
      </c>
      <c r="I829" s="199"/>
    </row>
    <row r="830" s="176" customFormat="1" outlineLevel="2" spans="1:9">
      <c r="A830" s="194">
        <v>2200511</v>
      </c>
      <c r="B830" s="200">
        <v>50299</v>
      </c>
      <c r="C830" s="222" t="s">
        <v>2300</v>
      </c>
      <c r="D830" s="194">
        <v>20</v>
      </c>
      <c r="E830" s="194">
        <v>20</v>
      </c>
      <c r="F830" s="194">
        <f t="shared" si="24"/>
        <v>0</v>
      </c>
      <c r="G830" s="198"/>
      <c r="H830" s="199" t="s">
        <v>1143</v>
      </c>
      <c r="I830" s="199"/>
    </row>
    <row r="831" s="176" customFormat="1" spans="1:9">
      <c r="A831" s="194">
        <v>221</v>
      </c>
      <c r="B831" s="200"/>
      <c r="C831" s="201" t="s">
        <v>2301</v>
      </c>
      <c r="D831" s="194">
        <f>D832</f>
        <v>328</v>
      </c>
      <c r="E831" s="194">
        <f>E832</f>
        <v>348</v>
      </c>
      <c r="F831" s="194">
        <f t="shared" si="24"/>
        <v>20</v>
      </c>
      <c r="G831" s="198"/>
      <c r="H831" s="199"/>
      <c r="I831" s="199"/>
    </row>
    <row r="832" s="177" customFormat="1" spans="1:9">
      <c r="A832" s="202">
        <v>22101</v>
      </c>
      <c r="B832" s="200"/>
      <c r="C832" s="203" t="s">
        <v>2302</v>
      </c>
      <c r="D832" s="202">
        <f>D833+D837+D838+D839</f>
        <v>328</v>
      </c>
      <c r="E832" s="202">
        <f>E833+E837+E838+E839</f>
        <v>348</v>
      </c>
      <c r="F832" s="202">
        <f t="shared" si="24"/>
        <v>20</v>
      </c>
      <c r="G832" s="204"/>
      <c r="H832" s="205"/>
      <c r="I832" s="205"/>
    </row>
    <row r="833" s="178" customFormat="1" outlineLevel="1" spans="1:9">
      <c r="A833" s="210">
        <v>22101</v>
      </c>
      <c r="B833" s="200"/>
      <c r="C833" s="217" t="s">
        <v>2303</v>
      </c>
      <c r="D833" s="210">
        <f>SUM(D834:D836)</f>
        <v>84</v>
      </c>
      <c r="E833" s="210">
        <f>SUM(E834:E836)</f>
        <v>104</v>
      </c>
      <c r="F833" s="210">
        <f t="shared" si="24"/>
        <v>20</v>
      </c>
      <c r="G833" s="212"/>
      <c r="H833" s="213"/>
      <c r="I833" s="213"/>
    </row>
    <row r="834" s="176" customFormat="1" outlineLevel="2" spans="1:9">
      <c r="A834" s="194">
        <v>2210108</v>
      </c>
      <c r="B834" s="200">
        <v>50201</v>
      </c>
      <c r="C834" s="222" t="s">
        <v>2304</v>
      </c>
      <c r="D834" s="194">
        <v>32</v>
      </c>
      <c r="E834" s="194">
        <v>32</v>
      </c>
      <c r="F834" s="194">
        <f t="shared" si="24"/>
        <v>0</v>
      </c>
      <c r="G834" s="198"/>
      <c r="H834" s="199" t="s">
        <v>1143</v>
      </c>
      <c r="I834" s="199"/>
    </row>
    <row r="835" s="176" customFormat="1" outlineLevel="2" spans="1:9">
      <c r="A835" s="194">
        <v>2210110</v>
      </c>
      <c r="B835" s="200">
        <v>50201</v>
      </c>
      <c r="C835" s="216" t="s">
        <v>2305</v>
      </c>
      <c r="D835" s="194">
        <v>32</v>
      </c>
      <c r="E835" s="194">
        <v>32</v>
      </c>
      <c r="F835" s="194">
        <f t="shared" si="24"/>
        <v>0</v>
      </c>
      <c r="G835" s="198"/>
      <c r="H835" s="199" t="s">
        <v>1143</v>
      </c>
      <c r="I835" s="199"/>
    </row>
    <row r="836" s="176" customFormat="1" outlineLevel="2" spans="1:9">
      <c r="A836" s="194">
        <v>2210199</v>
      </c>
      <c r="B836" s="200">
        <v>50299</v>
      </c>
      <c r="C836" s="216" t="s">
        <v>2306</v>
      </c>
      <c r="D836" s="194">
        <v>20</v>
      </c>
      <c r="E836" s="194">
        <v>40</v>
      </c>
      <c r="F836" s="194">
        <f t="shared" si="24"/>
        <v>20</v>
      </c>
      <c r="G836" s="199" t="s">
        <v>2261</v>
      </c>
      <c r="H836" s="199" t="s">
        <v>1232</v>
      </c>
      <c r="I836" s="199"/>
    </row>
    <row r="837" s="176" customFormat="1" outlineLevel="1" spans="1:9">
      <c r="A837" s="194">
        <v>2210105</v>
      </c>
      <c r="B837" s="200">
        <v>50301</v>
      </c>
      <c r="C837" s="224" t="s">
        <v>2307</v>
      </c>
      <c r="D837" s="194">
        <v>200</v>
      </c>
      <c r="E837" s="194">
        <v>200</v>
      </c>
      <c r="F837" s="194">
        <f t="shared" si="24"/>
        <v>0</v>
      </c>
      <c r="G837" s="257" t="s">
        <v>2308</v>
      </c>
      <c r="H837" s="199" t="s">
        <v>1227</v>
      </c>
      <c r="I837" s="199"/>
    </row>
    <row r="838" s="176" customFormat="1" outlineLevel="1" spans="1:9">
      <c r="A838" s="194">
        <v>2210199</v>
      </c>
      <c r="B838" s="200">
        <v>50299</v>
      </c>
      <c r="C838" s="224" t="s">
        <v>2309</v>
      </c>
      <c r="D838" s="194">
        <v>40</v>
      </c>
      <c r="E838" s="194">
        <v>40</v>
      </c>
      <c r="F838" s="194">
        <f t="shared" si="24"/>
        <v>0</v>
      </c>
      <c r="G838" s="257" t="s">
        <v>1597</v>
      </c>
      <c r="H838" s="199" t="s">
        <v>1227</v>
      </c>
      <c r="I838" s="199"/>
    </row>
    <row r="839" s="176" customFormat="1" outlineLevel="1" spans="1:9">
      <c r="A839" s="194">
        <v>2210199</v>
      </c>
      <c r="B839" s="200">
        <v>50299</v>
      </c>
      <c r="C839" s="224" t="s">
        <v>2310</v>
      </c>
      <c r="D839" s="194">
        <v>4</v>
      </c>
      <c r="E839" s="194">
        <v>4</v>
      </c>
      <c r="F839" s="194">
        <f t="shared" si="24"/>
        <v>0</v>
      </c>
      <c r="G839" s="198"/>
      <c r="H839" s="199" t="s">
        <v>1227</v>
      </c>
      <c r="I839" s="199"/>
    </row>
    <row r="840" s="176" customFormat="1" spans="1:9">
      <c r="A840" s="194">
        <v>222</v>
      </c>
      <c r="B840" s="200"/>
      <c r="C840" s="258" t="s">
        <v>2311</v>
      </c>
      <c r="D840" s="194">
        <f>D841</f>
        <v>345</v>
      </c>
      <c r="E840" s="194">
        <f>E841</f>
        <v>349</v>
      </c>
      <c r="F840" s="194">
        <f t="shared" si="24"/>
        <v>4</v>
      </c>
      <c r="G840" s="198"/>
      <c r="H840" s="199"/>
      <c r="I840" s="199"/>
    </row>
    <row r="841" s="177" customFormat="1" spans="1:9">
      <c r="A841" s="202">
        <v>22201</v>
      </c>
      <c r="B841" s="200"/>
      <c r="C841" s="203" t="s">
        <v>2312</v>
      </c>
      <c r="D841" s="202">
        <f>D842+D843+D844+D845</f>
        <v>345</v>
      </c>
      <c r="E841" s="202">
        <f>E842+E843+E844+E845</f>
        <v>349</v>
      </c>
      <c r="F841" s="202">
        <f t="shared" si="24"/>
        <v>4</v>
      </c>
      <c r="G841" s="204"/>
      <c r="H841" s="205"/>
      <c r="I841" s="205"/>
    </row>
    <row r="842" s="176" customFormat="1" outlineLevel="1" spans="1:9">
      <c r="A842" s="194">
        <v>2220112</v>
      </c>
      <c r="B842" s="200">
        <v>50702</v>
      </c>
      <c r="C842" s="224" t="s">
        <v>2313</v>
      </c>
      <c r="D842" s="194">
        <v>150</v>
      </c>
      <c r="E842" s="194">
        <v>150</v>
      </c>
      <c r="F842" s="194">
        <f t="shared" si="24"/>
        <v>0</v>
      </c>
      <c r="G842" s="199" t="s">
        <v>2314</v>
      </c>
      <c r="H842" s="199" t="s">
        <v>1227</v>
      </c>
      <c r="I842" s="199"/>
    </row>
    <row r="843" s="176" customFormat="1" outlineLevel="1" spans="1:9">
      <c r="A843" s="194">
        <v>2220121</v>
      </c>
      <c r="B843" s="200">
        <v>50299</v>
      </c>
      <c r="C843" s="224" t="s">
        <v>2315</v>
      </c>
      <c r="D843" s="194">
        <v>88</v>
      </c>
      <c r="E843" s="194">
        <v>88</v>
      </c>
      <c r="F843" s="194">
        <f t="shared" si="24"/>
        <v>0</v>
      </c>
      <c r="G843" s="199" t="s">
        <v>2316</v>
      </c>
      <c r="H843" s="199" t="s">
        <v>1227</v>
      </c>
      <c r="I843" s="199"/>
    </row>
    <row r="844" s="176" customFormat="1" outlineLevel="1" spans="1:9">
      <c r="A844" s="194">
        <v>2220199</v>
      </c>
      <c r="B844" s="200">
        <v>51101</v>
      </c>
      <c r="C844" s="224" t="s">
        <v>2317</v>
      </c>
      <c r="D844" s="194">
        <v>62</v>
      </c>
      <c r="E844" s="194">
        <v>62</v>
      </c>
      <c r="F844" s="194">
        <f t="shared" si="24"/>
        <v>0</v>
      </c>
      <c r="G844" s="199" t="s">
        <v>2318</v>
      </c>
      <c r="H844" s="199" t="s">
        <v>1227</v>
      </c>
      <c r="I844" s="199"/>
    </row>
    <row r="845" s="178" customFormat="1" outlineLevel="1" spans="1:9">
      <c r="A845" s="210">
        <v>22201</v>
      </c>
      <c r="B845" s="200"/>
      <c r="C845" s="217" t="s">
        <v>2319</v>
      </c>
      <c r="D845" s="210">
        <f>SUM(D846:D847)</f>
        <v>45</v>
      </c>
      <c r="E845" s="210">
        <f>SUM(E846:E847)</f>
        <v>49</v>
      </c>
      <c r="F845" s="210">
        <f t="shared" si="24"/>
        <v>4</v>
      </c>
      <c r="G845" s="212"/>
      <c r="H845" s="213"/>
      <c r="I845" s="213"/>
    </row>
    <row r="846" s="176" customFormat="1" outlineLevel="2" spans="1:9">
      <c r="A846" s="194">
        <v>2220199</v>
      </c>
      <c r="B846" s="200">
        <v>50299</v>
      </c>
      <c r="C846" s="216" t="s">
        <v>2320</v>
      </c>
      <c r="D846" s="194">
        <v>10</v>
      </c>
      <c r="E846" s="194">
        <v>14</v>
      </c>
      <c r="F846" s="194">
        <f t="shared" si="24"/>
        <v>4</v>
      </c>
      <c r="G846" s="199" t="s">
        <v>2321</v>
      </c>
      <c r="H846" s="199" t="s">
        <v>1232</v>
      </c>
      <c r="I846" s="199"/>
    </row>
    <row r="847" s="176" customFormat="1" outlineLevel="2" spans="1:9">
      <c r="A847" s="194">
        <v>2220199</v>
      </c>
      <c r="B847" s="200">
        <v>50799</v>
      </c>
      <c r="C847" s="216" t="s">
        <v>2322</v>
      </c>
      <c r="D847" s="194">
        <v>35</v>
      </c>
      <c r="E847" s="194">
        <v>35</v>
      </c>
      <c r="F847" s="194">
        <f t="shared" si="24"/>
        <v>0</v>
      </c>
      <c r="G847" s="199" t="s">
        <v>2322</v>
      </c>
      <c r="H847" s="199" t="s">
        <v>1143</v>
      </c>
      <c r="I847" s="199"/>
    </row>
    <row r="848" s="177" customFormat="1" spans="1:9">
      <c r="A848" s="202">
        <v>224</v>
      </c>
      <c r="B848" s="200"/>
      <c r="C848" s="228" t="s">
        <v>2323</v>
      </c>
      <c r="D848" s="202">
        <f>D849+D860</f>
        <v>1280.9</v>
      </c>
      <c r="E848" s="202">
        <f>E849+E860</f>
        <v>1781.32</v>
      </c>
      <c r="F848" s="202">
        <f t="shared" si="24"/>
        <v>500.42</v>
      </c>
      <c r="G848" s="204"/>
      <c r="H848" s="205"/>
      <c r="I848" s="205"/>
    </row>
    <row r="849" s="178" customFormat="1" spans="1:9">
      <c r="A849" s="210">
        <v>22401</v>
      </c>
      <c r="B849" s="200"/>
      <c r="C849" s="229" t="s">
        <v>2324</v>
      </c>
      <c r="D849" s="210">
        <f>D850+D859</f>
        <v>282</v>
      </c>
      <c r="E849" s="210">
        <f>E850+E859</f>
        <v>782</v>
      </c>
      <c r="F849" s="210">
        <f t="shared" si="24"/>
        <v>500</v>
      </c>
      <c r="G849" s="212"/>
      <c r="H849" s="213"/>
      <c r="I849" s="213"/>
    </row>
    <row r="850" s="179" customFormat="1" outlineLevel="1" spans="1:9">
      <c r="A850" s="230">
        <v>22401</v>
      </c>
      <c r="B850" s="200"/>
      <c r="C850" s="244" t="s">
        <v>2325</v>
      </c>
      <c r="D850" s="230">
        <f>SUM(D851:D858)</f>
        <v>282</v>
      </c>
      <c r="E850" s="230">
        <f>SUM(E851:E858)</f>
        <v>282</v>
      </c>
      <c r="F850" s="230">
        <f t="shared" si="24"/>
        <v>0</v>
      </c>
      <c r="G850" s="232"/>
      <c r="H850" s="233"/>
      <c r="I850" s="233"/>
    </row>
    <row r="851" s="176" customFormat="1" outlineLevel="2" spans="1:9">
      <c r="A851" s="194">
        <v>2240102</v>
      </c>
      <c r="B851" s="200">
        <v>50299</v>
      </c>
      <c r="C851" s="216" t="s">
        <v>2326</v>
      </c>
      <c r="D851" s="194">
        <v>10</v>
      </c>
      <c r="E851" s="194">
        <v>10</v>
      </c>
      <c r="F851" s="194">
        <f t="shared" si="24"/>
        <v>0</v>
      </c>
      <c r="G851" s="198"/>
      <c r="H851" s="199" t="s">
        <v>1143</v>
      </c>
      <c r="I851" s="199"/>
    </row>
    <row r="852" s="176" customFormat="1" outlineLevel="2" spans="1:9">
      <c r="A852" s="194">
        <v>2240108</v>
      </c>
      <c r="B852" s="200">
        <v>50299</v>
      </c>
      <c r="C852" s="216" t="s">
        <v>2327</v>
      </c>
      <c r="D852" s="194">
        <v>80</v>
      </c>
      <c r="E852" s="194">
        <v>80</v>
      </c>
      <c r="F852" s="194">
        <f t="shared" si="24"/>
        <v>0</v>
      </c>
      <c r="G852" s="198"/>
      <c r="H852" s="199" t="s">
        <v>1143</v>
      </c>
      <c r="I852" s="199"/>
    </row>
    <row r="853" s="176" customFormat="1" outlineLevel="2" spans="1:9">
      <c r="A853" s="194">
        <v>2240108</v>
      </c>
      <c r="B853" s="200">
        <v>50306</v>
      </c>
      <c r="C853" s="216" t="s">
        <v>2328</v>
      </c>
      <c r="D853" s="194">
        <v>25</v>
      </c>
      <c r="E853" s="194">
        <v>25</v>
      </c>
      <c r="F853" s="194">
        <f t="shared" si="24"/>
        <v>0</v>
      </c>
      <c r="G853" s="198"/>
      <c r="H853" s="199" t="s">
        <v>1143</v>
      </c>
      <c r="I853" s="199"/>
    </row>
    <row r="854" s="176" customFormat="1" outlineLevel="2" spans="1:9">
      <c r="A854" s="194">
        <v>2240109</v>
      </c>
      <c r="B854" s="200">
        <v>50299</v>
      </c>
      <c r="C854" s="216" t="s">
        <v>2329</v>
      </c>
      <c r="D854" s="194">
        <v>12</v>
      </c>
      <c r="E854" s="194">
        <v>12</v>
      </c>
      <c r="F854" s="194">
        <f t="shared" si="24"/>
        <v>0</v>
      </c>
      <c r="G854" s="198"/>
      <c r="H854" s="199" t="s">
        <v>1143</v>
      </c>
      <c r="I854" s="199"/>
    </row>
    <row r="855" s="176" customFormat="1" outlineLevel="2" spans="1:9">
      <c r="A855" s="194">
        <v>2240109</v>
      </c>
      <c r="B855" s="200">
        <v>50299</v>
      </c>
      <c r="C855" s="216" t="s">
        <v>2330</v>
      </c>
      <c r="D855" s="194">
        <v>30</v>
      </c>
      <c r="E855" s="194">
        <v>30</v>
      </c>
      <c r="F855" s="194">
        <f t="shared" si="24"/>
        <v>0</v>
      </c>
      <c r="G855" s="198"/>
      <c r="H855" s="199" t="s">
        <v>1143</v>
      </c>
      <c r="I855" s="199"/>
    </row>
    <row r="856" s="176" customFormat="1" outlineLevel="2" spans="1:9">
      <c r="A856" s="194">
        <v>2240109</v>
      </c>
      <c r="B856" s="200">
        <v>50299</v>
      </c>
      <c r="C856" s="216" t="s">
        <v>2331</v>
      </c>
      <c r="D856" s="194">
        <v>50</v>
      </c>
      <c r="E856" s="194">
        <v>50</v>
      </c>
      <c r="F856" s="194">
        <f t="shared" si="24"/>
        <v>0</v>
      </c>
      <c r="G856" s="198"/>
      <c r="H856" s="199" t="s">
        <v>1143</v>
      </c>
      <c r="I856" s="199"/>
    </row>
    <row r="857" s="176" customFormat="1" outlineLevel="2" spans="1:9">
      <c r="A857" s="194">
        <v>2240199</v>
      </c>
      <c r="B857" s="200">
        <v>50101</v>
      </c>
      <c r="C857" s="216" t="s">
        <v>2332</v>
      </c>
      <c r="D857" s="194">
        <v>35</v>
      </c>
      <c r="E857" s="194">
        <v>35</v>
      </c>
      <c r="F857" s="194">
        <f t="shared" si="24"/>
        <v>0</v>
      </c>
      <c r="G857" s="198"/>
      <c r="H857" s="199" t="s">
        <v>1143</v>
      </c>
      <c r="I857" s="199"/>
    </row>
    <row r="858" s="176" customFormat="1" outlineLevel="2" spans="1:9">
      <c r="A858" s="194">
        <v>2240199</v>
      </c>
      <c r="B858" s="200">
        <v>50299</v>
      </c>
      <c r="C858" s="216" t="s">
        <v>2333</v>
      </c>
      <c r="D858" s="194">
        <v>40</v>
      </c>
      <c r="E858" s="194">
        <v>40</v>
      </c>
      <c r="F858" s="194">
        <f t="shared" si="24"/>
        <v>0</v>
      </c>
      <c r="G858" s="199" t="s">
        <v>2261</v>
      </c>
      <c r="H858" s="199" t="s">
        <v>1232</v>
      </c>
      <c r="I858" s="199"/>
    </row>
    <row r="859" s="176" customFormat="1" ht="24" outlineLevel="1" spans="1:9">
      <c r="A859" s="194">
        <v>2240104</v>
      </c>
      <c r="B859" s="200">
        <v>50201</v>
      </c>
      <c r="C859" s="224" t="s">
        <v>2334</v>
      </c>
      <c r="D859" s="194"/>
      <c r="E859" s="194">
        <v>500</v>
      </c>
      <c r="F859" s="194">
        <f t="shared" si="24"/>
        <v>500</v>
      </c>
      <c r="G859" s="199" t="s">
        <v>2335</v>
      </c>
      <c r="H859" s="199" t="s">
        <v>1227</v>
      </c>
      <c r="I859" s="199"/>
    </row>
    <row r="860" s="178" customFormat="1" spans="1:9">
      <c r="A860" s="210">
        <v>22402</v>
      </c>
      <c r="B860" s="200"/>
      <c r="C860" s="229" t="s">
        <v>2336</v>
      </c>
      <c r="D860" s="210">
        <f>SUM(D861:D871)</f>
        <v>998.9</v>
      </c>
      <c r="E860" s="210">
        <f>SUM(E861:E871)</f>
        <v>999.32</v>
      </c>
      <c r="F860" s="210">
        <f t="shared" si="24"/>
        <v>0.419999999999959</v>
      </c>
      <c r="G860" s="212"/>
      <c r="H860" s="213"/>
      <c r="I860" s="213"/>
    </row>
    <row r="861" s="176" customFormat="1" ht="60" customHeight="1" outlineLevel="2" spans="1:9">
      <c r="A861" s="194">
        <v>2240201</v>
      </c>
      <c r="B861" s="200">
        <v>50101</v>
      </c>
      <c r="C861" s="216" t="s">
        <v>2337</v>
      </c>
      <c r="D861" s="194">
        <v>122.1</v>
      </c>
      <c r="E861" s="194">
        <v>108.21</v>
      </c>
      <c r="F861" s="194">
        <f t="shared" si="24"/>
        <v>-13.89</v>
      </c>
      <c r="G861" s="199" t="s">
        <v>2338</v>
      </c>
      <c r="H861" s="199" t="s">
        <v>1289</v>
      </c>
      <c r="I861" s="199"/>
    </row>
    <row r="862" s="176" customFormat="1" ht="40" customHeight="1" outlineLevel="2" spans="1:9">
      <c r="A862" s="194">
        <v>2240201</v>
      </c>
      <c r="B862" s="200">
        <v>50199</v>
      </c>
      <c r="C862" s="216" t="s">
        <v>2339</v>
      </c>
      <c r="D862" s="194">
        <v>57.6</v>
      </c>
      <c r="E862" s="194">
        <v>57.6</v>
      </c>
      <c r="F862" s="194">
        <f t="shared" si="24"/>
        <v>0</v>
      </c>
      <c r="G862" s="199" t="s">
        <v>2340</v>
      </c>
      <c r="H862" s="199" t="s">
        <v>1289</v>
      </c>
      <c r="I862" s="199"/>
    </row>
    <row r="863" s="176" customFormat="1" outlineLevel="2" spans="1:9">
      <c r="A863" s="194">
        <v>2240201</v>
      </c>
      <c r="B863" s="200">
        <v>50102</v>
      </c>
      <c r="C863" s="216" t="s">
        <v>2341</v>
      </c>
      <c r="D863" s="194">
        <v>0</v>
      </c>
      <c r="E863" s="194">
        <v>35.82</v>
      </c>
      <c r="F863" s="194"/>
      <c r="G863" s="199" t="s">
        <v>2342</v>
      </c>
      <c r="H863" s="199" t="s">
        <v>1289</v>
      </c>
      <c r="I863" s="199"/>
    </row>
    <row r="864" s="176" customFormat="1" outlineLevel="2" spans="1:9">
      <c r="A864" s="194">
        <v>2240201</v>
      </c>
      <c r="B864" s="200">
        <v>50199</v>
      </c>
      <c r="C864" s="216" t="s">
        <v>2343</v>
      </c>
      <c r="D864" s="194"/>
      <c r="E864" s="194">
        <v>4.49</v>
      </c>
      <c r="F864" s="194"/>
      <c r="G864" s="198"/>
      <c r="H864" s="199" t="s">
        <v>1289</v>
      </c>
      <c r="I864" s="199"/>
    </row>
    <row r="865" s="176" customFormat="1" ht="40" customHeight="1" outlineLevel="2" spans="1:9">
      <c r="A865" s="194">
        <v>2240202</v>
      </c>
      <c r="B865" s="200">
        <v>50299</v>
      </c>
      <c r="C865" s="216" t="s">
        <v>2344</v>
      </c>
      <c r="D865" s="194">
        <v>333</v>
      </c>
      <c r="E865" s="194">
        <v>306</v>
      </c>
      <c r="F865" s="194">
        <f t="shared" ref="F865:F886" si="25">E865-D865</f>
        <v>-27</v>
      </c>
      <c r="G865" s="199" t="s">
        <v>2345</v>
      </c>
      <c r="H865" s="199" t="s">
        <v>1289</v>
      </c>
      <c r="I865" s="199"/>
    </row>
    <row r="866" s="176" customFormat="1" outlineLevel="2" spans="1:9">
      <c r="A866" s="194">
        <v>2240204</v>
      </c>
      <c r="B866" s="200">
        <v>50299</v>
      </c>
      <c r="C866" s="216" t="s">
        <v>2346</v>
      </c>
      <c r="D866" s="194">
        <v>92</v>
      </c>
      <c r="E866" s="194">
        <v>92</v>
      </c>
      <c r="F866" s="194">
        <f t="shared" si="25"/>
        <v>0</v>
      </c>
      <c r="G866" s="199" t="s">
        <v>2347</v>
      </c>
      <c r="H866" s="199" t="s">
        <v>1289</v>
      </c>
      <c r="I866" s="199"/>
    </row>
    <row r="867" s="176" customFormat="1" outlineLevel="2" spans="1:9">
      <c r="A867" s="194">
        <v>2240204</v>
      </c>
      <c r="B867" s="200">
        <v>50299</v>
      </c>
      <c r="C867" s="216" t="s">
        <v>2348</v>
      </c>
      <c r="D867" s="194">
        <v>35</v>
      </c>
      <c r="E867" s="194">
        <v>36</v>
      </c>
      <c r="F867" s="194">
        <f t="shared" si="25"/>
        <v>1</v>
      </c>
      <c r="G867" s="199" t="s">
        <v>2349</v>
      </c>
      <c r="H867" s="199" t="s">
        <v>1289</v>
      </c>
      <c r="I867" s="199"/>
    </row>
    <row r="868" s="176" customFormat="1" ht="40" customHeight="1" outlineLevel="2" spans="1:9">
      <c r="A868" s="194">
        <v>2240204</v>
      </c>
      <c r="B868" s="200">
        <v>50299</v>
      </c>
      <c r="C868" s="216" t="s">
        <v>2350</v>
      </c>
      <c r="D868" s="194">
        <v>93.4</v>
      </c>
      <c r="E868" s="194">
        <v>93.4</v>
      </c>
      <c r="F868" s="194">
        <f t="shared" si="25"/>
        <v>0</v>
      </c>
      <c r="G868" s="199" t="s">
        <v>2351</v>
      </c>
      <c r="H868" s="199" t="s">
        <v>1289</v>
      </c>
      <c r="I868" s="199"/>
    </row>
    <row r="869" s="176" customFormat="1" ht="40" customHeight="1" outlineLevel="2" spans="1:9">
      <c r="A869" s="194">
        <v>2240204</v>
      </c>
      <c r="B869" s="200">
        <v>50299</v>
      </c>
      <c r="C869" s="216" t="s">
        <v>2352</v>
      </c>
      <c r="D869" s="194">
        <v>107.8</v>
      </c>
      <c r="E869" s="194">
        <v>107.8</v>
      </c>
      <c r="F869" s="194">
        <f t="shared" si="25"/>
        <v>0</v>
      </c>
      <c r="G869" s="199" t="s">
        <v>2353</v>
      </c>
      <c r="H869" s="199" t="s">
        <v>1289</v>
      </c>
      <c r="I869" s="199"/>
    </row>
    <row r="870" s="176" customFormat="1" ht="40" customHeight="1" outlineLevel="2" spans="1:9">
      <c r="A870" s="194">
        <v>2240204</v>
      </c>
      <c r="B870" s="200">
        <v>50299</v>
      </c>
      <c r="C870" s="216" t="s">
        <v>2354</v>
      </c>
      <c r="D870" s="194">
        <v>79</v>
      </c>
      <c r="E870" s="194">
        <v>79</v>
      </c>
      <c r="F870" s="194">
        <f t="shared" si="25"/>
        <v>0</v>
      </c>
      <c r="G870" s="199" t="s">
        <v>2355</v>
      </c>
      <c r="H870" s="199" t="s">
        <v>1289</v>
      </c>
      <c r="I870" s="199"/>
    </row>
    <row r="871" s="176" customFormat="1" ht="40" customHeight="1" outlineLevel="2" spans="1:9">
      <c r="A871" s="194">
        <v>2240204</v>
      </c>
      <c r="B871" s="200">
        <v>50299</v>
      </c>
      <c r="C871" s="216" t="s">
        <v>2356</v>
      </c>
      <c r="D871" s="194">
        <v>79</v>
      </c>
      <c r="E871" s="194">
        <v>79</v>
      </c>
      <c r="F871" s="194">
        <f t="shared" si="25"/>
        <v>0</v>
      </c>
      <c r="G871" s="199" t="s">
        <v>2355</v>
      </c>
      <c r="H871" s="199" t="s">
        <v>1289</v>
      </c>
      <c r="I871" s="199"/>
    </row>
    <row r="872" s="176" customFormat="1" spans="1:9">
      <c r="A872" s="194">
        <v>227</v>
      </c>
      <c r="B872" s="200">
        <v>51401</v>
      </c>
      <c r="C872" s="201" t="s">
        <v>2357</v>
      </c>
      <c r="D872" s="194">
        <v>5000</v>
      </c>
      <c r="E872" s="194">
        <v>5000</v>
      </c>
      <c r="F872" s="194">
        <f t="shared" si="25"/>
        <v>0</v>
      </c>
      <c r="G872" s="199" t="s">
        <v>2358</v>
      </c>
      <c r="H872" s="199"/>
      <c r="I872" s="199"/>
    </row>
    <row r="873" s="177" customFormat="1" spans="1:9">
      <c r="A873" s="202">
        <v>229</v>
      </c>
      <c r="B873" s="200">
        <v>599</v>
      </c>
      <c r="C873" s="228" t="s">
        <v>2359</v>
      </c>
      <c r="D873" s="202">
        <f>D874+D875+D885+D886</f>
        <v>1628</v>
      </c>
      <c r="E873" s="202">
        <f>E874+E875+E885+E886</f>
        <v>1310</v>
      </c>
      <c r="F873" s="202">
        <f t="shared" si="25"/>
        <v>-318</v>
      </c>
      <c r="G873" s="204"/>
      <c r="H873" s="205"/>
      <c r="I873" s="205"/>
    </row>
    <row r="874" s="176" customFormat="1" spans="1:9">
      <c r="A874" s="194">
        <v>2290201</v>
      </c>
      <c r="B874" s="200">
        <v>50101</v>
      </c>
      <c r="C874" s="227" t="s">
        <v>2360</v>
      </c>
      <c r="D874" s="194">
        <v>1318</v>
      </c>
      <c r="E874" s="194">
        <v>1000</v>
      </c>
      <c r="F874" s="194">
        <f t="shared" si="25"/>
        <v>-318</v>
      </c>
      <c r="G874" s="199" t="s">
        <v>2361</v>
      </c>
      <c r="H874" s="199" t="s">
        <v>1227</v>
      </c>
      <c r="I874" s="199"/>
    </row>
    <row r="875" s="178" customFormat="1" spans="1:9">
      <c r="A875" s="210">
        <v>2299999</v>
      </c>
      <c r="B875" s="200"/>
      <c r="C875" s="229" t="s">
        <v>2362</v>
      </c>
      <c r="D875" s="210">
        <f>SUM(D876:D884)</f>
        <v>237</v>
      </c>
      <c r="E875" s="210">
        <f>SUM(E876:E884)</f>
        <v>237</v>
      </c>
      <c r="F875" s="210">
        <f t="shared" si="25"/>
        <v>0</v>
      </c>
      <c r="G875" s="212"/>
      <c r="H875" s="213"/>
      <c r="I875" s="213"/>
    </row>
    <row r="876" s="176" customFormat="1" outlineLevel="1" spans="1:9">
      <c r="A876" s="194">
        <v>2299999</v>
      </c>
      <c r="B876" s="200">
        <v>50299</v>
      </c>
      <c r="C876" s="222" t="s">
        <v>2363</v>
      </c>
      <c r="D876" s="194">
        <v>10</v>
      </c>
      <c r="E876" s="194">
        <v>92</v>
      </c>
      <c r="F876" s="194">
        <f t="shared" si="25"/>
        <v>82</v>
      </c>
      <c r="G876" s="198"/>
      <c r="H876" s="199" t="s">
        <v>1289</v>
      </c>
      <c r="I876" s="199"/>
    </row>
    <row r="877" s="176" customFormat="1" outlineLevel="1" spans="1:9">
      <c r="A877" s="194">
        <v>2299999</v>
      </c>
      <c r="B877" s="200">
        <v>50201</v>
      </c>
      <c r="C877" s="222" t="s">
        <v>2364</v>
      </c>
      <c r="D877" s="194">
        <v>30</v>
      </c>
      <c r="E877" s="194">
        <v>45</v>
      </c>
      <c r="F877" s="194">
        <f t="shared" si="25"/>
        <v>15</v>
      </c>
      <c r="G877" s="198"/>
      <c r="H877" s="199" t="s">
        <v>1289</v>
      </c>
      <c r="I877" s="199"/>
    </row>
    <row r="878" s="176" customFormat="1" outlineLevel="1" spans="1:9">
      <c r="A878" s="194">
        <v>2299999</v>
      </c>
      <c r="B878" s="200">
        <v>50299</v>
      </c>
      <c r="C878" s="222" t="s">
        <v>2365</v>
      </c>
      <c r="D878" s="194">
        <v>70</v>
      </c>
      <c r="E878" s="194">
        <v>100</v>
      </c>
      <c r="F878" s="194">
        <f t="shared" si="25"/>
        <v>30</v>
      </c>
      <c r="G878" s="198"/>
      <c r="H878" s="199" t="s">
        <v>1289</v>
      </c>
      <c r="I878" s="199"/>
    </row>
    <row r="879" s="176" customFormat="1" outlineLevel="1" spans="1:9">
      <c r="A879" s="194">
        <v>2299999</v>
      </c>
      <c r="B879" s="200">
        <v>50299</v>
      </c>
      <c r="C879" s="222" t="s">
        <v>2366</v>
      </c>
      <c r="D879" s="194">
        <v>12</v>
      </c>
      <c r="E879" s="194">
        <v>0</v>
      </c>
      <c r="F879" s="194">
        <f t="shared" si="25"/>
        <v>-12</v>
      </c>
      <c r="G879" s="198"/>
      <c r="H879" s="199" t="s">
        <v>1289</v>
      </c>
      <c r="I879" s="199"/>
    </row>
    <row r="880" s="176" customFormat="1" outlineLevel="1" spans="1:9">
      <c r="A880" s="194">
        <v>2299999</v>
      </c>
      <c r="B880" s="200">
        <v>50299</v>
      </c>
      <c r="C880" s="222" t="s">
        <v>2367</v>
      </c>
      <c r="D880" s="194">
        <v>30</v>
      </c>
      <c r="E880" s="194">
        <v>0</v>
      </c>
      <c r="F880" s="194">
        <f t="shared" si="25"/>
        <v>-30</v>
      </c>
      <c r="G880" s="198"/>
      <c r="H880" s="199" t="s">
        <v>1289</v>
      </c>
      <c r="I880" s="199"/>
    </row>
    <row r="881" s="176" customFormat="1" outlineLevel="1" spans="1:9">
      <c r="A881" s="194">
        <v>2299999</v>
      </c>
      <c r="B881" s="200">
        <v>50299</v>
      </c>
      <c r="C881" s="222" t="s">
        <v>2368</v>
      </c>
      <c r="D881" s="194">
        <v>7.5</v>
      </c>
      <c r="E881" s="194">
        <v>0</v>
      </c>
      <c r="F881" s="194">
        <f t="shared" si="25"/>
        <v>-7.5</v>
      </c>
      <c r="G881" s="198"/>
      <c r="H881" s="199" t="s">
        <v>1289</v>
      </c>
      <c r="I881" s="199"/>
    </row>
    <row r="882" s="176" customFormat="1" outlineLevel="1" spans="1:9">
      <c r="A882" s="194">
        <v>2299999</v>
      </c>
      <c r="B882" s="200">
        <v>50201</v>
      </c>
      <c r="C882" s="222" t="s">
        <v>2369</v>
      </c>
      <c r="D882" s="194">
        <v>7.5</v>
      </c>
      <c r="E882" s="194">
        <v>0</v>
      </c>
      <c r="F882" s="194">
        <f t="shared" si="25"/>
        <v>-7.5</v>
      </c>
      <c r="G882" s="198"/>
      <c r="H882" s="199" t="s">
        <v>1289</v>
      </c>
      <c r="I882" s="199"/>
    </row>
    <row r="883" s="176" customFormat="1" outlineLevel="1" spans="1:9">
      <c r="A883" s="194">
        <v>2299999</v>
      </c>
      <c r="B883" s="200">
        <v>50299</v>
      </c>
      <c r="C883" s="222" t="s">
        <v>2370</v>
      </c>
      <c r="D883" s="194">
        <v>4</v>
      </c>
      <c r="E883" s="194">
        <v>0</v>
      </c>
      <c r="F883" s="194">
        <f t="shared" si="25"/>
        <v>-4</v>
      </c>
      <c r="G883" s="198"/>
      <c r="H883" s="199" t="s">
        <v>1289</v>
      </c>
      <c r="I883" s="199"/>
    </row>
    <row r="884" s="176" customFormat="1" outlineLevel="1" spans="1:9">
      <c r="A884" s="194">
        <v>2299999</v>
      </c>
      <c r="B884" s="200">
        <v>50299</v>
      </c>
      <c r="C884" s="222" t="s">
        <v>2371</v>
      </c>
      <c r="D884" s="194">
        <v>66</v>
      </c>
      <c r="E884" s="194">
        <v>0</v>
      </c>
      <c r="F884" s="194">
        <f t="shared" si="25"/>
        <v>-66</v>
      </c>
      <c r="G884" s="198"/>
      <c r="H884" s="199" t="s">
        <v>1289</v>
      </c>
      <c r="I884" s="199"/>
    </row>
    <row r="885" s="176" customFormat="1" ht="40" customHeight="1" spans="1:9">
      <c r="A885" s="194">
        <v>2299999</v>
      </c>
      <c r="B885" s="200">
        <v>50299</v>
      </c>
      <c r="C885" s="227" t="s">
        <v>2372</v>
      </c>
      <c r="D885" s="194">
        <v>25</v>
      </c>
      <c r="E885" s="194">
        <v>25</v>
      </c>
      <c r="F885" s="194">
        <f t="shared" si="25"/>
        <v>0</v>
      </c>
      <c r="G885" s="198" t="s">
        <v>2373</v>
      </c>
      <c r="H885" s="199" t="s">
        <v>1227</v>
      </c>
      <c r="I885" s="199"/>
    </row>
    <row r="886" s="176" customFormat="1" spans="1:9">
      <c r="A886" s="194">
        <v>2299999</v>
      </c>
      <c r="B886" s="200">
        <v>51101</v>
      </c>
      <c r="C886" s="227" t="s">
        <v>2374</v>
      </c>
      <c r="D886" s="194">
        <v>48</v>
      </c>
      <c r="E886" s="194">
        <v>48</v>
      </c>
      <c r="F886" s="194">
        <f t="shared" si="25"/>
        <v>0</v>
      </c>
      <c r="G886" s="198"/>
      <c r="H886" s="199" t="s">
        <v>1227</v>
      </c>
      <c r="I886" s="199"/>
    </row>
    <row r="887" s="177" customFormat="1" spans="1:9">
      <c r="A887" s="202">
        <v>231</v>
      </c>
      <c r="B887" s="200">
        <v>512</v>
      </c>
      <c r="C887" s="228" t="s">
        <v>2375</v>
      </c>
      <c r="D887" s="202">
        <f>D888</f>
        <v>4</v>
      </c>
      <c r="E887" s="202">
        <f>SUM(E888:E889)</f>
        <v>4067</v>
      </c>
      <c r="F887" s="202">
        <f>SUM(F888:F889)</f>
        <v>4063</v>
      </c>
      <c r="G887" s="204"/>
      <c r="H887" s="205"/>
      <c r="I887" s="205"/>
    </row>
    <row r="888" s="176" customFormat="1" ht="40" customHeight="1" spans="1:9">
      <c r="A888" s="194">
        <v>2310301</v>
      </c>
      <c r="B888" s="200">
        <v>51201</v>
      </c>
      <c r="C888" s="227" t="s">
        <v>2376</v>
      </c>
      <c r="D888" s="194">
        <v>4</v>
      </c>
      <c r="E888" s="194">
        <v>3842</v>
      </c>
      <c r="F888" s="194">
        <f>E888-D888</f>
        <v>3838</v>
      </c>
      <c r="G888" s="198" t="s">
        <v>2377</v>
      </c>
      <c r="H888" s="199" t="s">
        <v>1227</v>
      </c>
      <c r="I888" s="199"/>
    </row>
    <row r="889" s="176" customFormat="1" ht="40" customHeight="1" spans="1:9">
      <c r="A889" s="194">
        <v>2310302</v>
      </c>
      <c r="B889" s="200">
        <v>51201</v>
      </c>
      <c r="C889" s="227" t="s">
        <v>2378</v>
      </c>
      <c r="D889" s="194">
        <v>0</v>
      </c>
      <c r="E889" s="194">
        <v>225</v>
      </c>
      <c r="F889" s="194">
        <f>E889-D889</f>
        <v>225</v>
      </c>
      <c r="G889" s="199" t="s">
        <v>2379</v>
      </c>
      <c r="H889" s="199" t="s">
        <v>1227</v>
      </c>
      <c r="I889" s="199"/>
    </row>
    <row r="890" s="177" customFormat="1" ht="20" customHeight="1" spans="1:9">
      <c r="A890" s="202">
        <v>232</v>
      </c>
      <c r="B890" s="200">
        <v>511</v>
      </c>
      <c r="C890" s="228" t="s">
        <v>2380</v>
      </c>
      <c r="D890" s="202">
        <f>D891+D892</f>
        <v>6838</v>
      </c>
      <c r="E890" s="202">
        <f>E891+E892</f>
        <v>6616</v>
      </c>
      <c r="F890" s="202">
        <f>E890-D890</f>
        <v>-222</v>
      </c>
      <c r="G890" s="204"/>
      <c r="H890" s="205"/>
      <c r="I890" s="205"/>
    </row>
    <row r="891" s="176" customFormat="1" ht="40" customHeight="1" spans="1:9">
      <c r="A891" s="194">
        <v>2320301</v>
      </c>
      <c r="B891" s="200">
        <v>51101</v>
      </c>
      <c r="C891" s="227" t="s">
        <v>2381</v>
      </c>
      <c r="D891" s="194">
        <v>6660</v>
      </c>
      <c r="E891" s="194">
        <v>6314</v>
      </c>
      <c r="F891" s="194">
        <f>E891-D891</f>
        <v>-346</v>
      </c>
      <c r="G891" s="199" t="s">
        <v>2382</v>
      </c>
      <c r="H891" s="199" t="s">
        <v>1227</v>
      </c>
      <c r="I891" s="199"/>
    </row>
    <row r="892" s="176" customFormat="1" ht="40" customHeight="1" spans="1:9">
      <c r="A892" s="194">
        <v>2320302</v>
      </c>
      <c r="B892" s="200">
        <v>51101</v>
      </c>
      <c r="C892" s="227" t="s">
        <v>2383</v>
      </c>
      <c r="D892" s="194">
        <f>150+10+18</f>
        <v>178</v>
      </c>
      <c r="E892" s="194">
        <f>150+150+2</f>
        <v>302</v>
      </c>
      <c r="F892" s="194">
        <f>E892-D892</f>
        <v>124</v>
      </c>
      <c r="G892" s="199" t="s">
        <v>2384</v>
      </c>
      <c r="H892" s="199" t="s">
        <v>1227</v>
      </c>
      <c r="I892" s="199"/>
    </row>
  </sheetData>
  <autoFilter ref="A3:I892">
    <extLst/>
  </autoFilter>
  <printOptions horizontalCentered="1"/>
  <pageMargins left="0.708333333333333" right="0.708333333333333" top="0.747916666666667" bottom="0.747916666666667" header="0.314583333333333" footer="0.314583333333333"/>
  <pageSetup paperSize="9" scale="7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E24" sqref="E24"/>
    </sheetView>
  </sheetViews>
  <sheetFormatPr defaultColWidth="9" defaultRowHeight="13.5" outlineLevelCol="4"/>
  <cols>
    <col min="3" max="5" width="15.875" customWidth="1"/>
  </cols>
  <sheetData>
    <row r="1" ht="14.25" spans="1:5">
      <c r="A1" s="146" t="s">
        <v>2385</v>
      </c>
      <c r="B1" s="147"/>
      <c r="C1" s="147"/>
      <c r="D1" s="147"/>
      <c r="E1" s="148"/>
    </row>
    <row r="2" ht="24" spans="1:5">
      <c r="A2" s="149" t="s">
        <v>2386</v>
      </c>
      <c r="B2" s="149"/>
      <c r="C2" s="149"/>
      <c r="D2" s="149"/>
      <c r="E2" s="149"/>
    </row>
    <row r="3" spans="1:5">
      <c r="A3" s="150"/>
      <c r="B3" s="151"/>
      <c r="C3" s="151"/>
      <c r="D3" s="151"/>
      <c r="E3" s="152" t="s">
        <v>1</v>
      </c>
    </row>
    <row r="4" spans="1:5">
      <c r="A4" s="153" t="s">
        <v>2387</v>
      </c>
      <c r="B4" s="154"/>
      <c r="C4" s="155" t="s">
        <v>2388</v>
      </c>
      <c r="D4" s="156" t="s">
        <v>1136</v>
      </c>
      <c r="E4" s="157"/>
    </row>
    <row r="5" ht="28.5" spans="1:5">
      <c r="A5" s="158"/>
      <c r="B5" s="159"/>
      <c r="C5" s="160"/>
      <c r="D5" s="161" t="s">
        <v>2389</v>
      </c>
      <c r="E5" s="162" t="s">
        <v>2390</v>
      </c>
    </row>
    <row r="6" ht="15" spans="1:5">
      <c r="A6" s="163" t="s">
        <v>2391</v>
      </c>
      <c r="B6" s="164"/>
      <c r="C6" s="165"/>
      <c r="D6" s="166"/>
      <c r="E6" s="167" t="str">
        <f t="shared" ref="E6:E11" si="0">IFERROR($D6/C6,"")</f>
        <v/>
      </c>
    </row>
    <row r="7" ht="15" spans="1:5">
      <c r="A7" s="168" t="s">
        <v>2392</v>
      </c>
      <c r="B7" s="169" t="s">
        <v>131</v>
      </c>
      <c r="C7" s="170">
        <f>SUM(C8:C9)</f>
        <v>750</v>
      </c>
      <c r="D7" s="171">
        <f>SUM(D8:D9)</f>
        <v>825.59</v>
      </c>
      <c r="E7" s="167">
        <f t="shared" si="0"/>
        <v>1.10078666666667</v>
      </c>
    </row>
    <row r="8" ht="27" spans="1:5">
      <c r="A8" s="168"/>
      <c r="B8" s="169" t="s">
        <v>2393</v>
      </c>
      <c r="C8" s="165"/>
      <c r="D8" s="166">
        <v>92.78</v>
      </c>
      <c r="E8" s="167" t="str">
        <f t="shared" si="0"/>
        <v/>
      </c>
    </row>
    <row r="9" ht="27" spans="1:5">
      <c r="A9" s="168"/>
      <c r="B9" s="169" t="s">
        <v>2394</v>
      </c>
      <c r="C9" s="165">
        <v>750</v>
      </c>
      <c r="D9" s="166">
        <v>732.81</v>
      </c>
      <c r="E9" s="167">
        <f t="shared" si="0"/>
        <v>0.97708</v>
      </c>
    </row>
    <row r="10" ht="15" spans="1:5">
      <c r="A10" s="163" t="s">
        <v>2395</v>
      </c>
      <c r="B10" s="164"/>
      <c r="C10" s="165">
        <f>1123.84+508</f>
        <v>1631.84</v>
      </c>
      <c r="D10" s="166">
        <v>1677.27</v>
      </c>
      <c r="E10" s="167">
        <f t="shared" si="0"/>
        <v>1.02783973919012</v>
      </c>
    </row>
    <row r="11" ht="15" spans="1:5">
      <c r="A11" s="172" t="s">
        <v>1140</v>
      </c>
      <c r="B11" s="173"/>
      <c r="C11" s="174">
        <f>SUM(C6:C7,C10)</f>
        <v>2381.84</v>
      </c>
      <c r="D11" s="174">
        <f>SUM(D6:D7,D10)</f>
        <v>2502.86</v>
      </c>
      <c r="E11" s="167">
        <f t="shared" si="0"/>
        <v>1.05080945823397</v>
      </c>
    </row>
  </sheetData>
  <mergeCells count="8">
    <mergeCell ref="A2:E2"/>
    <mergeCell ref="D4:E4"/>
    <mergeCell ref="A6:B6"/>
    <mergeCell ref="A10:B10"/>
    <mergeCell ref="A11:B11"/>
    <mergeCell ref="A7:A9"/>
    <mergeCell ref="C4:C5"/>
    <mergeCell ref="A4: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16</vt:i4>
      </vt:variant>
    </vt:vector>
  </HeadingPairs>
  <TitlesOfParts>
    <vt:vector size="16" baseType="lpstr">
      <vt:lpstr>表1 一般公共预算收支总表</vt:lpstr>
      <vt:lpstr>表1-1 一般公共预算收入情况表</vt:lpstr>
      <vt:lpstr>表1-2-1 一般公共预算支出情况表（功能分类）</vt:lpstr>
      <vt:lpstr>表1-2-2一般公共预算支出情况表（经济分类） </vt:lpstr>
      <vt:lpstr>表1-2-3一般公共预算支出情况表（经济分类明细）</vt:lpstr>
      <vt:lpstr>表1-3 人员经费预算情况表 (印发)</vt:lpstr>
      <vt:lpstr>表1-4 一般商品和服务支出预算情况表 (印发)</vt:lpstr>
      <vt:lpstr>表1-5 专项资金预算情况表</vt:lpstr>
      <vt:lpstr>表1-6 三公经费</vt:lpstr>
      <vt:lpstr>表1-8上级专项转移支付资金列入预算 </vt:lpstr>
      <vt:lpstr>表2政府性基金预算收支总表</vt:lpstr>
      <vt:lpstr>表3国有资本经营预算收支总表</vt:lpstr>
      <vt:lpstr>表4社会保险基金预算收支总表</vt:lpstr>
      <vt:lpstr>表4-1 机关事业单位养老保险预算表</vt:lpstr>
      <vt:lpstr>表4-2 城乡居民养老保险预算表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ilveess Tang</dc:creator>
  <cp:lastModifiedBy>Administrator</cp:lastModifiedBy>
  <dcterms:created xsi:type="dcterms:W3CDTF">2015-06-05T18:19:00Z</dcterms:created>
  <cp:lastPrinted>2024-01-08T16:51:00Z</cp:lastPrinted>
  <dcterms:modified xsi:type="dcterms:W3CDTF">2025-01-26T02:55:52Z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538B7A5DBE1D4CD59A142ABFB3995321_13</vt:lpwstr>
  </property>
  <property fmtid="{D5CDD505-2E9C-101B-9397-08002B2CF9AE}" pid="3" name="KSOProductBuildVer">
    <vt:lpwstr>2052-12.1.0.16388</vt:lpwstr>
  </property>
  <property fmtid="{D5CDD505-2E9C-101B-9397-08002B2CF9AE}" pid="4" name="KSOReadingLayout">
    <vt:bool>true</vt:bool>
  </property>
</Properties>
</file>